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dean\Documents\Dean\2017-18 Season\2017-18 Lots\"/>
    </mc:Choice>
  </mc:AlternateContent>
  <bookViews>
    <workbookView xWindow="0" yWindow="0" windowWidth="22992" windowHeight="9036" tabRatio="500"/>
  </bookViews>
  <sheets>
    <sheet name="$5000 deposit pd in 2017 (3)" sheetId="6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6" l="1"/>
  <c r="C65" i="6"/>
  <c r="D65" i="6"/>
  <c r="E33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E45" i="6"/>
  <c r="E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D45" i="6"/>
  <c r="E41" i="6"/>
  <c r="E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D41" i="6"/>
  <c r="E53" i="6"/>
  <c r="E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D53" i="6"/>
  <c r="E49" i="6"/>
  <c r="E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D49" i="6"/>
  <c r="E37" i="6"/>
  <c r="E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D37" i="6"/>
  <c r="B18" i="6"/>
  <c r="B20" i="6"/>
  <c r="E29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29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AA34" i="6"/>
  <c r="Z34" i="6"/>
  <c r="E25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AA26" i="6"/>
  <c r="Z26" i="6"/>
  <c r="A12" i="6"/>
  <c r="A14" i="6"/>
  <c r="B7" i="6"/>
</calcChain>
</file>

<file path=xl/sharedStrings.xml><?xml version="1.0" encoding="utf-8"?>
<sst xmlns="http://schemas.openxmlformats.org/spreadsheetml/2006/main" count="54" uniqueCount="54">
  <si>
    <t>Expiry year</t>
  </si>
  <si>
    <t>Remaining years on lease</t>
  </si>
  <si>
    <t xml:space="preserve">Lot Value </t>
  </si>
  <si>
    <t>for 40 years and 62500 for 20 years</t>
  </si>
  <si>
    <t>for 40 years and $50,000 for 20 years</t>
  </si>
  <si>
    <t>for 40 years and $34,375 for 20 years</t>
  </si>
  <si>
    <t>2% Extension on lot value</t>
  </si>
  <si>
    <t>Lot value = 90,250</t>
  </si>
  <si>
    <t>Duplex lots (#71 (each unit), #81A and 81B)</t>
  </si>
  <si>
    <t>$83,030 escalated at 2% for 2 years</t>
  </si>
  <si>
    <t>$42,417.50 escalated at 2% for 8 years</t>
  </si>
  <si>
    <t>$42,417.50 escalated at 2% for 9 years</t>
  </si>
  <si>
    <t>$42,417.50 escalated at 2% for 10 years</t>
  </si>
  <si>
    <t>$83,030 escalated at 2% for 7 years</t>
  </si>
  <si>
    <t>$83,030 escalated at 2% for 8 years</t>
  </si>
  <si>
    <t>(at .5 of $150,000)</t>
  </si>
  <si>
    <t>$83,030 minus 2% for 1 year</t>
  </si>
  <si>
    <t>Total Amount Paid</t>
  </si>
  <si>
    <t xml:space="preserve">Annual Rent Payments </t>
  </si>
  <si>
    <t>Discount at .5 of the single lot discount of $25,000</t>
  </si>
  <si>
    <t xml:space="preserve">Discount at .25 of the single lot discount of $25,000    </t>
  </si>
  <si>
    <t xml:space="preserve">2% Escalation </t>
  </si>
  <si>
    <t>(.75 of $150,000)</t>
  </si>
  <si>
    <t>Discount for leaseholder incurred costs</t>
  </si>
  <si>
    <t>Annual rent payments for single lots with 2036 expiry date</t>
  </si>
  <si>
    <t>Annual rent payments for fourplex lots with 2045 expiry date</t>
  </si>
  <si>
    <t>Annual rent payments for fourplex lots with 2047 expiry date</t>
  </si>
  <si>
    <t>Annual rent payments for fourplex lots with 2046 expiry date</t>
  </si>
  <si>
    <t>Annual rent payments for single lots with 2044 expiry date</t>
  </si>
  <si>
    <t>Annual rent payments for single lots with 2045 expiry date</t>
  </si>
  <si>
    <t>Value at year 41</t>
  </si>
  <si>
    <t>Current year</t>
  </si>
  <si>
    <t>Duplex lot value</t>
  </si>
  <si>
    <t>Fourplex lot value</t>
  </si>
  <si>
    <t>Annual rent payments for single lots with 2039 expiry date</t>
  </si>
  <si>
    <t>Lot Value = 42,417</t>
  </si>
  <si>
    <t>Lot Value = 83,030</t>
  </si>
  <si>
    <t>Lot Value = 64,980</t>
  </si>
  <si>
    <t>Single lots with 2036 expiry date</t>
  </si>
  <si>
    <t>Single lots with 2039 expiry date</t>
  </si>
  <si>
    <t>Single lot value:</t>
  </si>
  <si>
    <t>Fourplex lots with 2045 expiry date</t>
  </si>
  <si>
    <t>Single lots with 2045 expiry date</t>
  </si>
  <si>
    <t>Fourplex lots with 2046 expiry date</t>
  </si>
  <si>
    <t>Fourplex lots with 2047 expiry date</t>
  </si>
  <si>
    <t>Single lots with 2044 expiry date</t>
  </si>
  <si>
    <t>Annual rent payments for duplexes with 2039 expiry date</t>
  </si>
  <si>
    <t>$64980 escalated at 2% for 2 years</t>
  </si>
  <si>
    <t>Duplex lots with 2039 expiry date</t>
  </si>
  <si>
    <t>Otion to Renew:  $5000 x 1.444 = $7220 (value of $5000 in 20 years)</t>
  </si>
  <si>
    <t>Calculation:  $62,500 x 1.444 = $90,250  - $7220 option to renew = $83,030 / 20 years = $4151.50 / year</t>
  </si>
  <si>
    <t>Calculation:  $50,000 x 1.444 = $72,200 - $7220 option to renew = $64980 / 20 years = $3249 / year</t>
  </si>
  <si>
    <t>Calculation:  $34,375 x 1.444 = 49,637.50 - $7220 option to renew = $42,417.50 / 20 years = $2120.88 / year</t>
  </si>
  <si>
    <t>WITH $5000 Option to renew paid by April 16, 2018 and $5400 by December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</si>
</sst>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/>
    <xf numFmtId="44" fontId="0" fillId="0" borderId="0" xfId="0" applyNumberFormat="1"/>
    <xf numFmtId="44" fontId="0" fillId="0" borderId="0" xfId="1" applyFont="1"/>
    <xf numFmtId="44" fontId="5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9" fillId="0" borderId="0" xfId="0" applyFont="1"/>
    <xf numFmtId="6" fontId="8" fillId="0" borderId="0" xfId="0" applyNumberFormat="1" applyFont="1" applyAlignment="1">
      <alignment vertical="top"/>
    </xf>
    <xf numFmtId="6" fontId="8" fillId="0" borderId="0" xfId="0" applyNumberFormat="1" applyFont="1" applyAlignment="1">
      <alignment vertical="top" wrapText="1"/>
    </xf>
    <xf numFmtId="3" fontId="8" fillId="0" borderId="0" xfId="0" applyNumberFormat="1" applyFont="1" applyAlignment="1">
      <alignment vertical="top"/>
    </xf>
    <xf numFmtId="6" fontId="8" fillId="0" borderId="0" xfId="0" applyNumberFormat="1" applyFont="1" applyAlignment="1">
      <alignment horizontal="center" vertical="top" wrapText="1"/>
    </xf>
    <xf numFmtId="6" fontId="8" fillId="0" borderId="0" xfId="0" applyNumberFormat="1" applyFont="1" applyAlignment="1">
      <alignment horizontal="left" wrapText="1"/>
    </xf>
    <xf numFmtId="44" fontId="8" fillId="0" borderId="0" xfId="0" applyNumberFormat="1" applyFont="1"/>
    <xf numFmtId="44" fontId="10" fillId="0" borderId="0" xfId="0" applyNumberFormat="1" applyFont="1"/>
    <xf numFmtId="44" fontId="8" fillId="0" borderId="0" xfId="1" applyFont="1"/>
    <xf numFmtId="6" fontId="9" fillId="3" borderId="5" xfId="0" applyNumberFormat="1" applyFont="1" applyFill="1" applyBorder="1" applyAlignment="1">
      <alignment vertical="top"/>
    </xf>
    <xf numFmtId="6" fontId="8" fillId="3" borderId="3" xfId="0" applyNumberFormat="1" applyFont="1" applyFill="1" applyBorder="1" applyAlignment="1">
      <alignment horizontal="center" wrapText="1"/>
    </xf>
    <xf numFmtId="6" fontId="8" fillId="3" borderId="6" xfId="0" applyNumberFormat="1" applyFont="1" applyFill="1" applyBorder="1" applyAlignment="1">
      <alignment horizontal="center" wrapText="1"/>
    </xf>
    <xf numFmtId="164" fontId="8" fillId="3" borderId="4" xfId="1" applyNumberFormat="1" applyFont="1" applyFill="1" applyBorder="1" applyAlignment="1">
      <alignment vertical="top" wrapText="1"/>
    </xf>
    <xf numFmtId="6" fontId="8" fillId="3" borderId="0" xfId="0" applyNumberFormat="1" applyFont="1" applyFill="1" applyBorder="1" applyAlignment="1">
      <alignment horizontal="center" wrapText="1"/>
    </xf>
    <xf numFmtId="6" fontId="8" fillId="3" borderId="7" xfId="0" applyNumberFormat="1" applyFont="1" applyFill="1" applyBorder="1" applyAlignment="1">
      <alignment horizontal="center" wrapText="1"/>
    </xf>
    <xf numFmtId="3" fontId="9" fillId="3" borderId="3" xfId="0" applyNumberFormat="1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0" fontId="8" fillId="3" borderId="3" xfId="0" applyFont="1" applyFill="1" applyBorder="1" applyAlignment="1">
      <alignment wrapText="1"/>
    </xf>
    <xf numFmtId="0" fontId="8" fillId="3" borderId="6" xfId="0" applyFont="1" applyFill="1" applyBorder="1"/>
    <xf numFmtId="6" fontId="8" fillId="3" borderId="4" xfId="0" applyNumberFormat="1" applyFont="1" applyFill="1" applyBorder="1" applyAlignment="1">
      <alignment vertical="top"/>
    </xf>
    <xf numFmtId="164" fontId="8" fillId="3" borderId="0" xfId="1" applyNumberFormat="1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wrapText="1"/>
    </xf>
    <xf numFmtId="0" fontId="8" fillId="3" borderId="7" xfId="0" applyFont="1" applyFill="1" applyBorder="1"/>
    <xf numFmtId="6" fontId="8" fillId="3" borderId="0" xfId="0" applyNumberFormat="1" applyFont="1" applyFill="1" applyBorder="1" applyAlignment="1">
      <alignment vertical="top" wrapText="1"/>
    </xf>
    <xf numFmtId="6" fontId="8" fillId="3" borderId="8" xfId="0" applyNumberFormat="1" applyFont="1" applyFill="1" applyBorder="1"/>
    <xf numFmtId="0" fontId="8" fillId="3" borderId="9" xfId="0" applyFont="1" applyFill="1" applyBorder="1"/>
    <xf numFmtId="0" fontId="8" fillId="3" borderId="9" xfId="0" applyFont="1" applyFill="1" applyBorder="1" applyAlignment="1">
      <alignment vertical="top"/>
    </xf>
    <xf numFmtId="6" fontId="8" fillId="3" borderId="9" xfId="0" applyNumberFormat="1" applyFont="1" applyFill="1" applyBorder="1" applyAlignment="1">
      <alignment wrapText="1"/>
    </xf>
    <xf numFmtId="0" fontId="8" fillId="3" borderId="10" xfId="0" applyFont="1" applyFill="1" applyBorder="1"/>
    <xf numFmtId="0" fontId="9" fillId="3" borderId="5" xfId="0" applyFont="1" applyFill="1" applyBorder="1"/>
    <xf numFmtId="0" fontId="9" fillId="3" borderId="3" xfId="0" applyFont="1" applyFill="1" applyBorder="1"/>
    <xf numFmtId="0" fontId="8" fillId="3" borderId="3" xfId="0" applyFont="1" applyFill="1" applyBorder="1"/>
    <xf numFmtId="0" fontId="9" fillId="3" borderId="4" xfId="0" applyFont="1" applyFill="1" applyBorder="1"/>
    <xf numFmtId="0" fontId="9" fillId="0" borderId="11" xfId="0" applyFont="1" applyBorder="1" applyAlignment="1">
      <alignment horizontal="left" vertical="top"/>
    </xf>
    <xf numFmtId="0" fontId="9" fillId="3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vertical="top" wrapText="1"/>
    </xf>
    <xf numFmtId="0" fontId="8" fillId="0" borderId="0" xfId="0" applyFont="1" applyFill="1"/>
    <xf numFmtId="0" fontId="0" fillId="0" borderId="0" xfId="0" applyFill="1"/>
    <xf numFmtId="0" fontId="9" fillId="2" borderId="11" xfId="0" applyFont="1" applyFill="1" applyBorder="1" applyAlignment="1">
      <alignment vertical="top"/>
    </xf>
    <xf numFmtId="44" fontId="8" fillId="0" borderId="0" xfId="0" applyNumberFormat="1" applyFont="1" applyFill="1"/>
    <xf numFmtId="44" fontId="0" fillId="0" borderId="0" xfId="0" applyNumberFormat="1" applyFill="1"/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3" fillId="0" borderId="0" xfId="0" applyFont="1"/>
    <xf numFmtId="6" fontId="12" fillId="0" borderId="0" xfId="0" applyNumberFormat="1" applyFont="1" applyAlignment="1">
      <alignment horizontal="center" wrapText="1"/>
    </xf>
    <xf numFmtId="6" fontId="12" fillId="0" borderId="0" xfId="0" applyNumberFormat="1" applyFont="1" applyAlignment="1">
      <alignment horizontal="center" vertical="top" wrapText="1"/>
    </xf>
    <xf numFmtId="6" fontId="12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0" fontId="15" fillId="3" borderId="2" xfId="0" applyFont="1" applyFill="1" applyBorder="1" applyAlignment="1">
      <alignment vertical="top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44" fontId="12" fillId="0" borderId="1" xfId="1" applyFont="1" applyBorder="1" applyAlignment="1">
      <alignment vertical="top" wrapText="1"/>
    </xf>
    <xf numFmtId="0" fontId="12" fillId="0" borderId="1" xfId="0" applyFont="1" applyBorder="1"/>
    <xf numFmtId="44" fontId="12" fillId="0" borderId="1" xfId="0" applyNumberFormat="1" applyFont="1" applyBorder="1"/>
    <xf numFmtId="0" fontId="13" fillId="0" borderId="0" xfId="0" applyFont="1" applyBorder="1"/>
    <xf numFmtId="0" fontId="12" fillId="0" borderId="0" xfId="0" applyFont="1" applyBorder="1"/>
    <xf numFmtId="44" fontId="12" fillId="0" borderId="0" xfId="0" applyNumberFormat="1" applyFont="1" applyBorder="1"/>
    <xf numFmtId="0" fontId="12" fillId="2" borderId="1" xfId="0" applyFont="1" applyFill="1" applyBorder="1" applyAlignment="1">
      <alignment horizontal="center" vertical="top"/>
    </xf>
    <xf numFmtId="44" fontId="12" fillId="2" borderId="1" xfId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vertical="top"/>
    </xf>
    <xf numFmtId="44" fontId="12" fillId="2" borderId="1" xfId="0" applyNumberFormat="1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vertical="top"/>
    </xf>
    <xf numFmtId="44" fontId="12" fillId="0" borderId="0" xfId="1" applyFont="1" applyFill="1" applyBorder="1" applyAlignment="1">
      <alignment wrapText="1"/>
    </xf>
    <xf numFmtId="44" fontId="12" fillId="0" borderId="0" xfId="0" applyNumberFormat="1" applyFont="1" applyFill="1" applyBorder="1"/>
    <xf numFmtId="0" fontId="12" fillId="0" borderId="0" xfId="0" applyFont="1" applyBorder="1" applyAlignment="1">
      <alignment vertical="top"/>
    </xf>
    <xf numFmtId="44" fontId="12" fillId="0" borderId="0" xfId="1" applyFont="1" applyBorder="1" applyAlignment="1">
      <alignment wrapText="1"/>
    </xf>
    <xf numFmtId="0" fontId="16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wrapText="1"/>
    </xf>
    <xf numFmtId="44" fontId="12" fillId="2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vertical="top"/>
    </xf>
    <xf numFmtId="0" fontId="17" fillId="2" borderId="1" xfId="0" applyFont="1" applyFill="1" applyBorder="1" applyAlignment="1">
      <alignment vertical="top"/>
    </xf>
    <xf numFmtId="44" fontId="12" fillId="2" borderId="1" xfId="0" applyNumberFormat="1" applyFont="1" applyFill="1" applyBorder="1" applyAlignment="1">
      <alignment vertical="top"/>
    </xf>
    <xf numFmtId="44" fontId="18" fillId="2" borderId="1" xfId="0" applyNumberFormat="1" applyFont="1" applyFill="1" applyBorder="1"/>
    <xf numFmtId="0" fontId="13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44" fontId="12" fillId="0" borderId="0" xfId="1" applyFont="1" applyFill="1" applyBorder="1" applyAlignment="1">
      <alignment vertical="top" wrapText="1"/>
    </xf>
    <xf numFmtId="44" fontId="12" fillId="0" borderId="0" xfId="0" applyNumberFormat="1" applyFont="1" applyFill="1" applyBorder="1" applyAlignment="1">
      <alignment vertical="top"/>
    </xf>
    <xf numFmtId="44" fontId="18" fillId="0" borderId="0" xfId="0" applyNumberFormat="1" applyFont="1" applyFill="1" applyBorder="1"/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44" fontId="12" fillId="0" borderId="1" xfId="0" applyNumberFormat="1" applyFont="1" applyBorder="1" applyAlignment="1">
      <alignment vertical="top" wrapText="1"/>
    </xf>
    <xf numFmtId="44" fontId="12" fillId="0" borderId="1" xfId="0" applyNumberFormat="1" applyFont="1" applyBorder="1" applyAlignment="1">
      <alignment vertical="top"/>
    </xf>
    <xf numFmtId="44" fontId="12" fillId="0" borderId="0" xfId="1" applyFont="1" applyAlignment="1">
      <alignment vertical="top" wrapText="1"/>
    </xf>
    <xf numFmtId="0" fontId="12" fillId="2" borderId="12" xfId="0" applyFont="1" applyFill="1" applyBorder="1" applyAlignment="1">
      <alignment vertical="top"/>
    </xf>
    <xf numFmtId="44" fontId="12" fillId="2" borderId="12" xfId="1" applyFont="1" applyFill="1" applyBorder="1" applyAlignment="1">
      <alignment vertical="top" wrapText="1"/>
    </xf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" xfId="0" applyFont="1" applyFill="1" applyBorder="1" applyAlignment="1">
      <alignment vertical="top" wrapText="1"/>
    </xf>
    <xf numFmtId="44" fontId="12" fillId="2" borderId="1" xfId="0" applyNumberFormat="1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44" fontId="12" fillId="0" borderId="0" xfId="0" applyNumberFormat="1" applyFont="1" applyAlignment="1">
      <alignment vertical="top" wrapText="1"/>
    </xf>
    <xf numFmtId="44" fontId="12" fillId="0" borderId="0" xfId="0" applyNumberFormat="1" applyFont="1" applyAlignment="1">
      <alignment vertical="top"/>
    </xf>
    <xf numFmtId="44" fontId="12" fillId="0" borderId="0" xfId="0" applyNumberFormat="1" applyFont="1"/>
    <xf numFmtId="0" fontId="13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44" fontId="12" fillId="0" borderId="1" xfId="1" applyFont="1" applyFill="1" applyBorder="1" applyAlignment="1">
      <alignment vertical="top" wrapText="1"/>
    </xf>
    <xf numFmtId="44" fontId="12" fillId="0" borderId="1" xfId="0" applyNumberFormat="1" applyFont="1" applyFill="1" applyBorder="1"/>
    <xf numFmtId="0" fontId="17" fillId="0" borderId="0" xfId="0" applyFont="1" applyBorder="1" applyAlignment="1">
      <alignment vertical="top"/>
    </xf>
    <xf numFmtId="44" fontId="12" fillId="0" borderId="0" xfId="0" applyNumberFormat="1" applyFont="1" applyAlignment="1">
      <alignment wrapText="1"/>
    </xf>
    <xf numFmtId="44" fontId="18" fillId="0" borderId="0" xfId="0" applyNumberFormat="1" applyFont="1"/>
    <xf numFmtId="0" fontId="13" fillId="0" borderId="0" xfId="0" applyFont="1" applyAlignment="1">
      <alignment horizontal="right"/>
    </xf>
    <xf numFmtId="44" fontId="12" fillId="0" borderId="0" xfId="1" applyFont="1"/>
    <xf numFmtId="0" fontId="18" fillId="0" borderId="0" xfId="0" applyFont="1"/>
    <xf numFmtId="0" fontId="18" fillId="0" borderId="1" xfId="0" applyFont="1" applyBorder="1"/>
    <xf numFmtId="44" fontId="18" fillId="0" borderId="1" xfId="1" applyFont="1" applyBorder="1"/>
    <xf numFmtId="44" fontId="12" fillId="0" borderId="1" xfId="1" applyFont="1" applyBorder="1"/>
    <xf numFmtId="0" fontId="9" fillId="0" borderId="2" xfId="0" applyFont="1" applyBorder="1" applyAlignment="1">
      <alignment horizontal="left" vertical="center"/>
    </xf>
    <xf numFmtId="0" fontId="9" fillId="2" borderId="11" xfId="0" applyFont="1" applyFill="1" applyBorder="1"/>
    <xf numFmtId="0" fontId="12" fillId="2" borderId="12" xfId="0" applyFont="1" applyFill="1" applyBorder="1" applyAlignment="1">
      <alignment wrapText="1"/>
    </xf>
    <xf numFmtId="44" fontId="18" fillId="2" borderId="1" xfId="1" applyFont="1" applyFill="1" applyBorder="1"/>
    <xf numFmtId="44" fontId="12" fillId="2" borderId="1" xfId="1" applyFont="1" applyFill="1" applyBorder="1"/>
    <xf numFmtId="0" fontId="12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left" wrapText="1"/>
    </xf>
    <xf numFmtId="0" fontId="15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/>
    <xf numFmtId="44" fontId="12" fillId="0" borderId="1" xfId="1" applyFont="1" applyFill="1" applyBorder="1" applyAlignment="1">
      <alignment wrapText="1"/>
    </xf>
    <xf numFmtId="0" fontId="11" fillId="2" borderId="1" xfId="0" applyFont="1" applyFill="1" applyBorder="1" applyAlignment="1">
      <alignment vertical="top"/>
    </xf>
    <xf numFmtId="0" fontId="13" fillId="2" borderId="2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vertical="top"/>
    </xf>
    <xf numFmtId="44" fontId="12" fillId="2" borderId="2" xfId="1" applyFont="1" applyFill="1" applyBorder="1" applyAlignment="1">
      <alignment wrapText="1"/>
    </xf>
    <xf numFmtId="44" fontId="12" fillId="2" borderId="2" xfId="0" applyNumberFormat="1" applyFont="1" applyFill="1" applyBorder="1"/>
    <xf numFmtId="0" fontId="20" fillId="0" borderId="14" xfId="0" applyFont="1" applyFill="1" applyBorder="1"/>
    <xf numFmtId="0" fontId="12" fillId="0" borderId="14" xfId="0" applyFont="1" applyFill="1" applyBorder="1"/>
    <xf numFmtId="0" fontId="12" fillId="0" borderId="14" xfId="0" applyFont="1" applyFill="1" applyBorder="1" applyAlignment="1">
      <alignment vertical="top"/>
    </xf>
    <xf numFmtId="44" fontId="12" fillId="0" borderId="14" xfId="1" applyFont="1" applyFill="1" applyBorder="1" applyAlignment="1">
      <alignment wrapText="1"/>
    </xf>
    <xf numFmtId="44" fontId="12" fillId="0" borderId="14" xfId="0" applyNumberFormat="1" applyFont="1" applyFill="1" applyBorder="1"/>
    <xf numFmtId="44" fontId="8" fillId="0" borderId="0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13" fillId="0" borderId="11" xfId="0" applyFont="1" applyFill="1" applyBorder="1"/>
    <xf numFmtId="0" fontId="12" fillId="0" borderId="12" xfId="0" applyFont="1" applyFill="1" applyBorder="1"/>
    <xf numFmtId="0" fontId="12" fillId="0" borderId="12" xfId="0" applyFont="1" applyFill="1" applyBorder="1" applyAlignment="1">
      <alignment vertical="top"/>
    </xf>
    <xf numFmtId="44" fontId="12" fillId="0" borderId="12" xfId="1" applyFont="1" applyFill="1" applyBorder="1" applyAlignment="1">
      <alignment wrapText="1"/>
    </xf>
    <xf numFmtId="44" fontId="12" fillId="0" borderId="12" xfId="0" applyNumberFormat="1" applyFont="1" applyFill="1" applyBorder="1"/>
    <xf numFmtId="44" fontId="12" fillId="0" borderId="13" xfId="0" applyNumberFormat="1" applyFont="1" applyFill="1" applyBorder="1"/>
    <xf numFmtId="6" fontId="12" fillId="0" borderId="1" xfId="0" applyNumberFormat="1" applyFont="1" applyFill="1" applyBorder="1"/>
    <xf numFmtId="44" fontId="12" fillId="0" borderId="1" xfId="1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 indent="12"/>
    </xf>
    <xf numFmtId="44" fontId="12" fillId="0" borderId="1" xfId="1" applyNumberFormat="1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wrapText="1"/>
    </xf>
    <xf numFmtId="44" fontId="12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17" fillId="0" borderId="1" xfId="0" applyFont="1" applyFill="1" applyBorder="1" applyAlignment="1">
      <alignment vertical="top"/>
    </xf>
    <xf numFmtId="44" fontId="18" fillId="0" borderId="1" xfId="0" applyNumberFormat="1" applyFont="1" applyFill="1" applyBorder="1"/>
    <xf numFmtId="44" fontId="10" fillId="0" borderId="0" xfId="0" applyNumberFormat="1" applyFont="1" applyFill="1"/>
    <xf numFmtId="44" fontId="5" fillId="0" borderId="0" xfId="0" applyNumberFormat="1" applyFont="1" applyFill="1"/>
    <xf numFmtId="0" fontId="17" fillId="2" borderId="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6" fontId="8" fillId="3" borderId="8" xfId="0" applyNumberFormat="1" applyFont="1" applyFill="1" applyBorder="1" applyAlignment="1">
      <alignment horizontal="left" wrapText="1"/>
    </xf>
    <xf numFmtId="6" fontId="8" fillId="3" borderId="9" xfId="0" applyNumberFormat="1" applyFont="1" applyFill="1" applyBorder="1" applyAlignment="1">
      <alignment horizontal="left" wrapText="1"/>
    </xf>
    <xf numFmtId="6" fontId="8" fillId="3" borderId="10" xfId="0" applyNumberFormat="1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6" fontId="8" fillId="3" borderId="0" xfId="0" applyNumberFormat="1" applyFont="1" applyFill="1" applyBorder="1" applyAlignment="1">
      <alignment horizontal="left" vertical="top" wrapText="1"/>
    </xf>
    <xf numFmtId="6" fontId="8" fillId="3" borderId="7" xfId="0" applyNumberFormat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/>
    </xf>
  </cellXfs>
  <cellStyles count="18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view="pageLayout" zoomScaleNormal="107" workbookViewId="0">
      <selection activeCell="B3" sqref="B3"/>
    </sheetView>
  </sheetViews>
  <sheetFormatPr defaultColWidth="11" defaultRowHeight="15.6"/>
  <cols>
    <col min="1" max="1" width="15" customWidth="1"/>
    <col min="2" max="2" width="12.5" bestFit="1" customWidth="1"/>
    <col min="3" max="3" width="11.69921875" customWidth="1"/>
    <col min="4" max="4" width="12.5" style="2" customWidth="1"/>
    <col min="5" max="5" width="14" style="1" customWidth="1"/>
    <col min="6" max="6" width="16.5" customWidth="1"/>
    <col min="7" max="7" width="12" customWidth="1"/>
    <col min="8" max="8" width="12.69921875" customWidth="1"/>
    <col min="9" max="9" width="12.5" customWidth="1"/>
    <col min="10" max="10" width="13.19921875" customWidth="1"/>
    <col min="11" max="11" width="13.69921875" customWidth="1"/>
    <col min="12" max="12" width="12.19921875" customWidth="1"/>
    <col min="13" max="13" width="13.19921875" customWidth="1"/>
    <col min="14" max="14" width="12.796875" customWidth="1"/>
    <col min="15" max="15" width="12.296875" customWidth="1"/>
    <col min="16" max="16" width="12.19921875" customWidth="1"/>
    <col min="17" max="17" width="12.296875" customWidth="1"/>
    <col min="18" max="18" width="12.5" customWidth="1"/>
    <col min="19" max="19" width="13.69921875" customWidth="1"/>
    <col min="20" max="20" width="14.19921875" customWidth="1"/>
    <col min="21" max="21" width="12" customWidth="1"/>
    <col min="22" max="22" width="11.296875" customWidth="1"/>
    <col min="23" max="23" width="11.19921875" customWidth="1"/>
    <col min="24" max="24" width="11.296875" customWidth="1"/>
    <col min="25" max="25" width="11.796875" customWidth="1"/>
    <col min="26" max="26" width="11.5" customWidth="1"/>
    <col min="27" max="27" width="17" customWidth="1"/>
    <col min="28" max="28" width="12.69921875" customWidth="1"/>
    <col min="29" max="29" width="11.69921875" customWidth="1"/>
    <col min="30" max="30" width="15" customWidth="1"/>
    <col min="31" max="31" width="12.296875" customWidth="1"/>
    <col min="32" max="33" width="11.69921875" customWidth="1"/>
    <col min="34" max="34" width="12.19921875" customWidth="1"/>
    <col min="35" max="35" width="13.296875" customWidth="1"/>
    <col min="36" max="36" width="13" customWidth="1"/>
    <col min="37" max="37" width="12.5" customWidth="1"/>
    <col min="38" max="38" width="12.296875" customWidth="1"/>
  </cols>
  <sheetData>
    <row r="1" spans="1:34">
      <c r="A1" s="7" t="s">
        <v>53</v>
      </c>
      <c r="B1" s="8"/>
      <c r="C1" s="8"/>
      <c r="D1" s="9"/>
      <c r="E1" s="10"/>
      <c r="F1" s="8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8"/>
      <c r="AC1" s="8"/>
      <c r="AD1" s="8"/>
      <c r="AE1" s="8"/>
      <c r="AF1" s="8"/>
      <c r="AG1" s="8"/>
      <c r="AH1" s="8"/>
    </row>
    <row r="2" spans="1:34">
      <c r="A2" s="8"/>
      <c r="B2" s="8"/>
      <c r="C2" s="8"/>
      <c r="D2" s="9"/>
      <c r="E2" s="10"/>
      <c r="F2" s="8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8"/>
      <c r="AC2" s="8"/>
      <c r="AD2" s="8"/>
      <c r="AE2" s="8"/>
      <c r="AF2" s="8"/>
      <c r="AG2" s="8"/>
      <c r="AH2" s="8"/>
    </row>
    <row r="3" spans="1:34">
      <c r="A3" s="11" t="s">
        <v>2</v>
      </c>
      <c r="B3" s="8"/>
      <c r="C3" s="8"/>
      <c r="D3" s="9"/>
      <c r="E3" s="10"/>
      <c r="F3" s="8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8"/>
      <c r="AC3" s="8"/>
      <c r="AD3" s="8"/>
      <c r="AE3" s="8"/>
      <c r="AF3" s="8"/>
      <c r="AG3" s="8"/>
      <c r="AH3" s="8"/>
    </row>
    <row r="4" spans="1:34" ht="19.95" customHeight="1">
      <c r="A4" s="20" t="s">
        <v>40</v>
      </c>
      <c r="B4" s="26"/>
      <c r="C4" s="27"/>
      <c r="D4" s="27"/>
      <c r="E4" s="28"/>
      <c r="F4" s="29"/>
      <c r="G4" s="54"/>
      <c r="H4" s="54"/>
      <c r="I4" s="54"/>
      <c r="J4" s="54"/>
      <c r="K4" s="54"/>
      <c r="L4" s="54"/>
      <c r="M4" s="54"/>
      <c r="N4" s="54"/>
      <c r="O4" s="54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4"/>
      <c r="AB4" s="8"/>
      <c r="AC4" s="8"/>
      <c r="AD4" s="8"/>
      <c r="AE4" s="8"/>
      <c r="AF4" s="8"/>
      <c r="AG4" s="8"/>
      <c r="AH4" s="8"/>
    </row>
    <row r="5" spans="1:34" ht="16.05" customHeight="1">
      <c r="A5" s="30"/>
      <c r="B5" s="31">
        <v>150000</v>
      </c>
      <c r="C5" s="32"/>
      <c r="D5" s="32"/>
      <c r="E5" s="33"/>
      <c r="F5" s="34"/>
      <c r="G5" s="54"/>
      <c r="H5" s="54"/>
      <c r="I5" s="54"/>
      <c r="J5" s="54"/>
      <c r="K5" s="54"/>
      <c r="L5" s="54"/>
      <c r="M5" s="54"/>
      <c r="N5" s="54"/>
      <c r="O5" s="54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4"/>
      <c r="AB5" s="8"/>
      <c r="AC5" s="8"/>
      <c r="AD5" s="8"/>
      <c r="AE5" s="8"/>
      <c r="AF5" s="8"/>
      <c r="AG5" s="8"/>
      <c r="AH5" s="8"/>
    </row>
    <row r="6" spans="1:34" ht="18" customHeight="1">
      <c r="A6" s="30"/>
      <c r="B6" s="31">
        <v>-25000</v>
      </c>
      <c r="C6" s="32" t="s">
        <v>23</v>
      </c>
      <c r="D6" s="32"/>
      <c r="E6" s="33"/>
      <c r="F6" s="34"/>
      <c r="G6" s="54"/>
      <c r="H6" s="54"/>
      <c r="I6" s="54"/>
      <c r="J6" s="54"/>
      <c r="K6" s="54"/>
      <c r="L6" s="54"/>
      <c r="M6" s="54"/>
      <c r="N6" s="54"/>
      <c r="O6" s="54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4"/>
      <c r="AB6" s="8"/>
      <c r="AC6" s="8"/>
      <c r="AD6" s="8"/>
      <c r="AE6" s="8"/>
      <c r="AF6" s="8"/>
      <c r="AG6" s="8"/>
      <c r="AH6" s="8"/>
    </row>
    <row r="7" spans="1:34" ht="19.95" customHeight="1">
      <c r="A7" s="30"/>
      <c r="B7" s="31">
        <f>B5+B6</f>
        <v>125000</v>
      </c>
      <c r="C7" s="32" t="s">
        <v>3</v>
      </c>
      <c r="D7" s="32"/>
      <c r="E7" s="35"/>
      <c r="F7" s="34"/>
      <c r="G7" s="54"/>
      <c r="H7" s="54"/>
      <c r="I7" s="54"/>
      <c r="J7" s="54"/>
      <c r="K7" s="54"/>
      <c r="L7" s="54"/>
      <c r="M7" s="54"/>
      <c r="N7" s="54"/>
      <c r="O7" s="54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4"/>
      <c r="AB7" s="8"/>
      <c r="AC7" s="8"/>
      <c r="AD7" s="8"/>
      <c r="AE7" s="8"/>
      <c r="AF7" s="8"/>
      <c r="AG7" s="8"/>
      <c r="AH7" s="8"/>
    </row>
    <row r="8" spans="1:34" ht="19.95" customHeight="1">
      <c r="A8" s="30" t="s">
        <v>49</v>
      </c>
      <c r="B8" s="31"/>
      <c r="C8" s="32"/>
      <c r="D8" s="32"/>
      <c r="E8" s="35"/>
      <c r="F8" s="34"/>
      <c r="G8" s="54"/>
      <c r="H8" s="54"/>
      <c r="I8" s="54"/>
      <c r="J8" s="54"/>
      <c r="K8" s="54"/>
      <c r="L8" s="54"/>
      <c r="M8" s="54"/>
      <c r="N8" s="54"/>
      <c r="O8" s="54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4"/>
      <c r="AB8" s="8"/>
      <c r="AC8" s="8"/>
      <c r="AD8" s="8"/>
      <c r="AE8" s="8"/>
      <c r="AF8" s="8"/>
      <c r="AG8" s="8"/>
      <c r="AH8" s="8"/>
    </row>
    <row r="9" spans="1:34" ht="18" customHeight="1">
      <c r="A9" s="36" t="s">
        <v>50</v>
      </c>
      <c r="B9" s="37"/>
      <c r="C9" s="37"/>
      <c r="D9" s="38"/>
      <c r="E9" s="39"/>
      <c r="F9" s="40"/>
      <c r="G9" s="54"/>
      <c r="H9" s="54"/>
      <c r="I9" s="54"/>
      <c r="J9" s="54"/>
      <c r="K9" s="54"/>
      <c r="L9" s="54"/>
      <c r="M9" s="54"/>
      <c r="N9" s="54"/>
      <c r="O9" s="54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4"/>
      <c r="AB9" s="8"/>
      <c r="AC9" s="8"/>
      <c r="AD9" s="8"/>
      <c r="AE9" s="8"/>
      <c r="AF9" s="8"/>
      <c r="AG9" s="8"/>
      <c r="AH9" s="8"/>
    </row>
    <row r="10" spans="1:34" ht="19.95" customHeight="1">
      <c r="A10" s="12"/>
      <c r="B10" s="14"/>
      <c r="C10" s="9"/>
      <c r="D10" s="9"/>
      <c r="E10" s="13"/>
      <c r="F10" s="15"/>
      <c r="G10" s="59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4"/>
      <c r="AB10" s="8"/>
      <c r="AC10" s="8"/>
      <c r="AD10" s="8"/>
      <c r="AE10" s="8"/>
      <c r="AF10" s="8"/>
      <c r="AG10" s="8"/>
      <c r="AH10" s="8"/>
    </row>
    <row r="11" spans="1:34" ht="19.95" customHeight="1">
      <c r="A11" s="20" t="s">
        <v>32</v>
      </c>
      <c r="B11" s="21"/>
      <c r="C11" s="21"/>
      <c r="D11" s="21"/>
      <c r="E11" s="21"/>
      <c r="F11" s="22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4"/>
      <c r="AB11" s="8"/>
      <c r="AC11" s="8"/>
      <c r="AD11" s="8"/>
      <c r="AE11" s="8"/>
      <c r="AF11" s="8"/>
      <c r="AG11" s="8"/>
      <c r="AH11" s="8"/>
    </row>
    <row r="12" spans="1:34" ht="16.05" customHeight="1">
      <c r="A12" s="23">
        <f>150000*0.75</f>
        <v>112500</v>
      </c>
      <c r="B12" s="194" t="s">
        <v>22</v>
      </c>
      <c r="C12" s="194"/>
      <c r="D12" s="24"/>
      <c r="E12" s="24"/>
      <c r="F12" s="25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4"/>
      <c r="AB12" s="8"/>
      <c r="AC12" s="8"/>
      <c r="AD12" s="8"/>
      <c r="AE12" s="8"/>
      <c r="AF12" s="8"/>
      <c r="AG12" s="8"/>
      <c r="AH12" s="8"/>
    </row>
    <row r="13" spans="1:34" ht="16.95" customHeight="1">
      <c r="A13" s="23">
        <v>-12500</v>
      </c>
      <c r="B13" s="194" t="s">
        <v>19</v>
      </c>
      <c r="C13" s="194"/>
      <c r="D13" s="194"/>
      <c r="E13" s="194"/>
      <c r="F13" s="195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4"/>
      <c r="AB13" s="8"/>
      <c r="AC13" s="8"/>
      <c r="AD13" s="8"/>
      <c r="AE13" s="8"/>
      <c r="AF13" s="8"/>
      <c r="AG13" s="8"/>
      <c r="AH13" s="8"/>
    </row>
    <row r="14" spans="1:34" ht="19.95" customHeight="1">
      <c r="A14" s="23">
        <f>SUM(A12:A13)</f>
        <v>100000</v>
      </c>
      <c r="B14" s="194" t="s">
        <v>4</v>
      </c>
      <c r="C14" s="194"/>
      <c r="D14" s="194"/>
      <c r="E14" s="194"/>
      <c r="F14" s="25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4"/>
      <c r="AB14" s="8"/>
      <c r="AC14" s="8"/>
      <c r="AD14" s="8"/>
      <c r="AE14" s="8"/>
      <c r="AF14" s="8"/>
      <c r="AG14" s="8"/>
      <c r="AH14" s="8"/>
    </row>
    <row r="15" spans="1:34" ht="16.05" customHeight="1">
      <c r="A15" s="188" t="s">
        <v>51</v>
      </c>
      <c r="B15" s="189"/>
      <c r="C15" s="189"/>
      <c r="D15" s="189"/>
      <c r="E15" s="189"/>
      <c r="F15" s="190"/>
      <c r="G15" s="60"/>
      <c r="H15" s="60"/>
      <c r="I15" s="60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8"/>
      <c r="AC15" s="8"/>
      <c r="AD15" s="8"/>
      <c r="AE15" s="8"/>
      <c r="AF15" s="8"/>
      <c r="AG15" s="8"/>
      <c r="AH15" s="8"/>
    </row>
    <row r="16" spans="1:34">
      <c r="A16" s="16"/>
      <c r="B16" s="16"/>
      <c r="C16" s="16"/>
      <c r="D16" s="16"/>
      <c r="E16" s="16"/>
      <c r="F16" s="16"/>
      <c r="G16" s="60"/>
      <c r="H16" s="60"/>
      <c r="I16" s="6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8"/>
      <c r="AC16" s="8"/>
      <c r="AD16" s="8"/>
      <c r="AE16" s="8"/>
      <c r="AF16" s="8"/>
      <c r="AG16" s="8"/>
      <c r="AH16" s="8"/>
    </row>
    <row r="17" spans="1:34">
      <c r="A17" s="41" t="s">
        <v>33</v>
      </c>
      <c r="B17" s="42"/>
      <c r="C17" s="43"/>
      <c r="D17" s="27"/>
      <c r="E17" s="28"/>
      <c r="F17" s="29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8"/>
      <c r="AC17" s="8"/>
      <c r="AD17" s="8"/>
      <c r="AE17" s="8"/>
      <c r="AF17" s="8"/>
      <c r="AG17" s="8"/>
      <c r="AH17" s="8"/>
    </row>
    <row r="18" spans="1:34">
      <c r="A18" s="44"/>
      <c r="B18" s="31">
        <f>150000*0.5</f>
        <v>75000</v>
      </c>
      <c r="C18" s="32" t="s">
        <v>15</v>
      </c>
      <c r="D18" s="32"/>
      <c r="E18" s="33"/>
      <c r="F18" s="3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8"/>
      <c r="AC18" s="8"/>
      <c r="AD18" s="8"/>
      <c r="AE18" s="8"/>
      <c r="AF18" s="8"/>
      <c r="AG18" s="8"/>
      <c r="AH18" s="8"/>
    </row>
    <row r="19" spans="1:34">
      <c r="A19" s="44"/>
      <c r="B19" s="31">
        <v>-6250</v>
      </c>
      <c r="C19" s="32" t="s">
        <v>20</v>
      </c>
      <c r="D19" s="32"/>
      <c r="E19" s="33"/>
      <c r="F19" s="3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8"/>
      <c r="AC19" s="8"/>
      <c r="AD19" s="8"/>
      <c r="AE19" s="8"/>
      <c r="AF19" s="8"/>
      <c r="AG19" s="8"/>
      <c r="AH19" s="8"/>
    </row>
    <row r="20" spans="1:34" ht="10.95" customHeight="1">
      <c r="A20" s="44"/>
      <c r="B20" s="31">
        <f>B18+B19</f>
        <v>68750</v>
      </c>
      <c r="C20" s="32" t="s">
        <v>5</v>
      </c>
      <c r="D20" s="32"/>
      <c r="E20" s="35"/>
      <c r="F20" s="3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8"/>
      <c r="AC20" s="8"/>
      <c r="AD20" s="8"/>
      <c r="AE20" s="8"/>
      <c r="AF20" s="8"/>
      <c r="AG20" s="8"/>
      <c r="AH20" s="8"/>
    </row>
    <row r="21" spans="1:34" ht="34.049999999999997" customHeight="1">
      <c r="A21" s="188" t="s">
        <v>52</v>
      </c>
      <c r="B21" s="189"/>
      <c r="C21" s="189"/>
      <c r="D21" s="189"/>
      <c r="E21" s="189"/>
      <c r="F21" s="190"/>
      <c r="G21" s="58"/>
      <c r="H21" s="58"/>
      <c r="I21" s="58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8"/>
      <c r="AC21" s="8"/>
      <c r="AD21" s="8"/>
      <c r="AE21" s="8"/>
      <c r="AF21" s="8"/>
      <c r="AG21" s="8"/>
      <c r="AH21" s="8"/>
    </row>
    <row r="22" spans="1:34">
      <c r="A22" s="54"/>
      <c r="B22" s="54"/>
      <c r="C22" s="54"/>
      <c r="D22" s="55"/>
      <c r="E22" s="56"/>
      <c r="F22" s="61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8"/>
      <c r="AC22" s="8"/>
      <c r="AD22" s="8"/>
      <c r="AE22" s="8"/>
      <c r="AF22" s="8"/>
      <c r="AG22" s="8"/>
      <c r="AH22" s="8"/>
    </row>
    <row r="23" spans="1:34" ht="34.950000000000003" customHeight="1">
      <c r="A23" s="62"/>
      <c r="B23" s="46" t="s">
        <v>31</v>
      </c>
      <c r="C23" s="46" t="s">
        <v>0</v>
      </c>
      <c r="D23" s="47" t="s">
        <v>1</v>
      </c>
      <c r="E23" s="48" t="s">
        <v>30</v>
      </c>
      <c r="F23" s="48" t="s">
        <v>21</v>
      </c>
      <c r="G23" s="191" t="s">
        <v>18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3"/>
      <c r="AA23" s="63" t="s">
        <v>17</v>
      </c>
      <c r="AB23" s="8"/>
      <c r="AC23" s="8"/>
      <c r="AD23" s="8"/>
      <c r="AE23" s="8"/>
      <c r="AF23" s="8"/>
      <c r="AG23" s="8"/>
      <c r="AH23" s="8"/>
    </row>
    <row r="24" spans="1:34" ht="16.05" customHeight="1">
      <c r="A24" s="135" t="s">
        <v>38</v>
      </c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6"/>
      <c r="AB24" s="8"/>
      <c r="AC24" s="8"/>
      <c r="AD24" s="8"/>
      <c r="AE24" s="8"/>
      <c r="AF24" s="8"/>
      <c r="AG24" s="8"/>
      <c r="AH24" s="8"/>
    </row>
    <row r="25" spans="1:34" ht="27.6">
      <c r="A25" s="67"/>
      <c r="B25" s="68">
        <v>2017</v>
      </c>
      <c r="C25" s="140">
        <v>2036</v>
      </c>
      <c r="D25" s="70">
        <f>C25-B25</f>
        <v>19</v>
      </c>
      <c r="E25" s="71">
        <f>83030-(83030*0.02)</f>
        <v>81369.399999999994</v>
      </c>
      <c r="F25" s="141" t="s">
        <v>16</v>
      </c>
      <c r="G25" s="72">
        <v>2037</v>
      </c>
      <c r="H25" s="72">
        <v>2038</v>
      </c>
      <c r="I25" s="72">
        <v>2039</v>
      </c>
      <c r="J25" s="72">
        <v>2040</v>
      </c>
      <c r="K25" s="72">
        <v>2041</v>
      </c>
      <c r="L25" s="72">
        <v>2042</v>
      </c>
      <c r="M25" s="72">
        <v>2043</v>
      </c>
      <c r="N25" s="72">
        <v>2044</v>
      </c>
      <c r="O25" s="72">
        <v>2045</v>
      </c>
      <c r="P25" s="72">
        <v>2046</v>
      </c>
      <c r="Q25" s="72">
        <v>2047</v>
      </c>
      <c r="R25" s="72">
        <v>2048</v>
      </c>
      <c r="S25" s="72">
        <v>2049</v>
      </c>
      <c r="T25" s="72">
        <v>2050</v>
      </c>
      <c r="U25" s="72">
        <v>2051</v>
      </c>
      <c r="V25" s="72">
        <v>2052</v>
      </c>
      <c r="W25" s="72">
        <v>2053</v>
      </c>
      <c r="X25" s="72">
        <v>2054</v>
      </c>
      <c r="Y25" s="72">
        <v>2055</v>
      </c>
      <c r="Z25" s="72">
        <v>2056</v>
      </c>
      <c r="AA25" s="72"/>
      <c r="AB25" s="8"/>
      <c r="AC25" s="8"/>
      <c r="AD25" s="8"/>
      <c r="AE25" s="8"/>
      <c r="AF25" s="8"/>
      <c r="AG25" s="8"/>
      <c r="AH25" s="8"/>
    </row>
    <row r="26" spans="1:34" s="50" customFormat="1">
      <c r="A26" s="147" t="s">
        <v>24</v>
      </c>
      <c r="B26" s="145"/>
      <c r="C26" s="145"/>
      <c r="D26" s="169"/>
      <c r="E26" s="170">
        <f>E25/20</f>
        <v>4068.47</v>
      </c>
      <c r="F26" s="171"/>
      <c r="G26" s="172">
        <f>E26</f>
        <v>4068.47</v>
      </c>
      <c r="H26" s="125">
        <f>E26+(E26*0.02)</f>
        <v>4149.8393999999998</v>
      </c>
      <c r="I26" s="125">
        <f>H26+(H26*0.02)</f>
        <v>4232.8361880000002</v>
      </c>
      <c r="J26" s="125">
        <f t="shared" ref="J26:Z26" si="0">I26+(I26*0.02)</f>
        <v>4317.4929117600004</v>
      </c>
      <c r="K26" s="125">
        <f t="shared" si="0"/>
        <v>4403.8427699952008</v>
      </c>
      <c r="L26" s="125">
        <f t="shared" si="0"/>
        <v>4491.919625395105</v>
      </c>
      <c r="M26" s="125">
        <f t="shared" si="0"/>
        <v>4581.7580179030074</v>
      </c>
      <c r="N26" s="125">
        <f t="shared" si="0"/>
        <v>4673.3931782610671</v>
      </c>
      <c r="O26" s="125">
        <f t="shared" si="0"/>
        <v>4766.8610418262888</v>
      </c>
      <c r="P26" s="125">
        <f t="shared" si="0"/>
        <v>4862.1982626628142</v>
      </c>
      <c r="Q26" s="125">
        <f t="shared" si="0"/>
        <v>4959.4422279160708</v>
      </c>
      <c r="R26" s="125">
        <f t="shared" si="0"/>
        <v>5058.6310724743926</v>
      </c>
      <c r="S26" s="125">
        <f t="shared" si="0"/>
        <v>5159.80369392388</v>
      </c>
      <c r="T26" s="125">
        <f t="shared" si="0"/>
        <v>5262.9997678023574</v>
      </c>
      <c r="U26" s="125">
        <f t="shared" si="0"/>
        <v>5368.2597631584049</v>
      </c>
      <c r="V26" s="125">
        <f t="shared" si="0"/>
        <v>5475.624958421573</v>
      </c>
      <c r="W26" s="125">
        <f t="shared" si="0"/>
        <v>5585.1374575900045</v>
      </c>
      <c r="X26" s="125">
        <f t="shared" si="0"/>
        <v>5696.8402067418046</v>
      </c>
      <c r="Y26" s="125">
        <f t="shared" si="0"/>
        <v>5810.7770108766408</v>
      </c>
      <c r="Z26" s="125">
        <f t="shared" si="0"/>
        <v>5926.9925510941739</v>
      </c>
      <c r="AA26" s="125">
        <f>SUM(G26:Y26)</f>
        <v>92926.127554708626</v>
      </c>
      <c r="AB26" s="49"/>
      <c r="AC26" s="49"/>
      <c r="AD26" s="49"/>
      <c r="AE26" s="49"/>
      <c r="AF26" s="49"/>
      <c r="AG26" s="49"/>
      <c r="AH26" s="49"/>
    </row>
    <row r="27" spans="1:34" s="50" customFormat="1">
      <c r="A27" s="83"/>
      <c r="B27" s="84"/>
      <c r="C27" s="84"/>
      <c r="D27" s="85"/>
      <c r="E27" s="86"/>
      <c r="F27" s="84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49"/>
      <c r="AC27" s="49"/>
      <c r="AD27" s="49"/>
      <c r="AE27" s="49"/>
      <c r="AF27" s="49"/>
      <c r="AG27" s="49"/>
      <c r="AH27" s="49"/>
    </row>
    <row r="28" spans="1:34">
      <c r="A28" s="136" t="s">
        <v>39</v>
      </c>
      <c r="B28" s="111"/>
      <c r="C28" s="111"/>
      <c r="D28" s="109"/>
      <c r="E28" s="137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2"/>
      <c r="AB28" s="8"/>
      <c r="AC28" s="8"/>
      <c r="AD28" s="8"/>
      <c r="AE28" s="8"/>
      <c r="AF28" s="8"/>
      <c r="AG28" s="8"/>
      <c r="AH28" s="8"/>
    </row>
    <row r="29" spans="1:34" ht="27.6">
      <c r="A29" s="149"/>
      <c r="B29" s="81">
        <v>2017</v>
      </c>
      <c r="C29" s="81">
        <v>2039</v>
      </c>
      <c r="D29" s="77">
        <f>C29-B29</f>
        <v>22</v>
      </c>
      <c r="E29" s="78">
        <f>D61</f>
        <v>86384.412000000011</v>
      </c>
      <c r="F29" s="91" t="s">
        <v>9</v>
      </c>
      <c r="G29" s="80">
        <v>2040</v>
      </c>
      <c r="H29" s="80">
        <v>2041</v>
      </c>
      <c r="I29" s="80">
        <v>2042</v>
      </c>
      <c r="J29" s="80">
        <v>2043</v>
      </c>
      <c r="K29" s="80">
        <v>2044</v>
      </c>
      <c r="L29" s="80">
        <v>2045</v>
      </c>
      <c r="M29" s="80">
        <v>2046</v>
      </c>
      <c r="N29" s="80">
        <v>2047</v>
      </c>
      <c r="O29" s="80">
        <v>2048</v>
      </c>
      <c r="P29" s="80">
        <v>2049</v>
      </c>
      <c r="Q29" s="80">
        <v>2050</v>
      </c>
      <c r="R29" s="80">
        <v>2051</v>
      </c>
      <c r="S29" s="80">
        <v>2052</v>
      </c>
      <c r="T29" s="80">
        <v>2053</v>
      </c>
      <c r="U29" s="80">
        <v>2054</v>
      </c>
      <c r="V29" s="80">
        <v>2055</v>
      </c>
      <c r="W29" s="80">
        <v>2056</v>
      </c>
      <c r="X29" s="80">
        <v>2057</v>
      </c>
      <c r="Y29" s="80">
        <v>2058</v>
      </c>
      <c r="Z29" s="80">
        <v>2059</v>
      </c>
      <c r="AA29" s="91"/>
      <c r="AB29" s="8"/>
      <c r="AC29" s="8"/>
      <c r="AD29" s="8"/>
      <c r="AE29" s="8"/>
      <c r="AF29" s="8"/>
      <c r="AG29" s="8"/>
      <c r="AH29" s="8"/>
    </row>
    <row r="30" spans="1:34">
      <c r="A30" s="150" t="s">
        <v>34</v>
      </c>
      <c r="B30" s="151"/>
      <c r="C30" s="151"/>
      <c r="D30" s="152"/>
      <c r="E30" s="153">
        <f>E29/20</f>
        <v>4319.2206000000006</v>
      </c>
      <c r="F30" s="151"/>
      <c r="G30" s="154">
        <f>E30</f>
        <v>4319.2206000000006</v>
      </c>
      <c r="H30" s="154">
        <f>G30+(G30*0.02)</f>
        <v>4405.6050120000009</v>
      </c>
      <c r="I30" s="154">
        <f t="shared" ref="I30:Z30" si="1">H30+(H30*0.02)</f>
        <v>4493.7171122400014</v>
      </c>
      <c r="J30" s="154">
        <f t="shared" si="1"/>
        <v>4583.591454484801</v>
      </c>
      <c r="K30" s="154">
        <f t="shared" si="1"/>
        <v>4675.2632835744971</v>
      </c>
      <c r="L30" s="154">
        <f t="shared" si="1"/>
        <v>4768.7685492459868</v>
      </c>
      <c r="M30" s="154">
        <f t="shared" si="1"/>
        <v>4864.1439202309066</v>
      </c>
      <c r="N30" s="154">
        <f t="shared" si="1"/>
        <v>4961.4267986355244</v>
      </c>
      <c r="O30" s="154">
        <f t="shared" si="1"/>
        <v>5060.6553346082346</v>
      </c>
      <c r="P30" s="154">
        <f t="shared" si="1"/>
        <v>5161.8684413003994</v>
      </c>
      <c r="Q30" s="154">
        <f t="shared" si="1"/>
        <v>5265.1058101264071</v>
      </c>
      <c r="R30" s="154">
        <f t="shared" si="1"/>
        <v>5370.407926328935</v>
      </c>
      <c r="S30" s="154">
        <f t="shared" si="1"/>
        <v>5477.8160848555135</v>
      </c>
      <c r="T30" s="154">
        <f t="shared" si="1"/>
        <v>5587.3724065526239</v>
      </c>
      <c r="U30" s="154">
        <f t="shared" si="1"/>
        <v>5699.1198546836767</v>
      </c>
      <c r="V30" s="154">
        <f t="shared" si="1"/>
        <v>5813.1022517773499</v>
      </c>
      <c r="W30" s="154">
        <f t="shared" si="1"/>
        <v>5929.364296812897</v>
      </c>
      <c r="X30" s="154">
        <f t="shared" si="1"/>
        <v>6047.951582749155</v>
      </c>
      <c r="Y30" s="154">
        <f t="shared" si="1"/>
        <v>6168.910614404138</v>
      </c>
      <c r="Z30" s="154">
        <f t="shared" si="1"/>
        <v>6292.2888266922209</v>
      </c>
      <c r="AA30" s="154">
        <f>SUM(G30:Z30)</f>
        <v>104945.70016130328</v>
      </c>
      <c r="AB30" s="17"/>
      <c r="AC30" s="17"/>
      <c r="AD30" s="17"/>
      <c r="AE30" s="8"/>
      <c r="AF30" s="8"/>
      <c r="AG30" s="8"/>
      <c r="AH30" s="8"/>
    </row>
    <row r="31" spans="1:34" s="162" customFormat="1">
      <c r="A31" s="163"/>
      <c r="B31" s="164"/>
      <c r="C31" s="164"/>
      <c r="D31" s="165"/>
      <c r="E31" s="166"/>
      <c r="F31" s="164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8"/>
      <c r="AB31" s="160"/>
      <c r="AC31" s="160"/>
      <c r="AD31" s="160"/>
      <c r="AE31" s="161"/>
      <c r="AF31" s="161"/>
      <c r="AG31" s="161"/>
      <c r="AH31" s="161"/>
    </row>
    <row r="32" spans="1:34" s="50" customFormat="1">
      <c r="A32" s="155" t="s">
        <v>48</v>
      </c>
      <c r="B32" s="156"/>
      <c r="C32" s="156"/>
      <c r="D32" s="157"/>
      <c r="E32" s="158"/>
      <c r="F32" s="156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52"/>
      <c r="AC32" s="52"/>
      <c r="AD32" s="52"/>
      <c r="AE32" s="49"/>
      <c r="AF32" s="49"/>
      <c r="AG32" s="49"/>
      <c r="AH32" s="49"/>
    </row>
    <row r="33" spans="1:36" s="50" customFormat="1" ht="60" customHeight="1">
      <c r="A33" s="142"/>
      <c r="B33" s="143" t="s">
        <v>8</v>
      </c>
      <c r="C33" s="144">
        <v>2039</v>
      </c>
      <c r="D33" s="123">
        <v>22</v>
      </c>
      <c r="E33" s="124">
        <f>D65</f>
        <v>67605.19200000001</v>
      </c>
      <c r="F33" s="143" t="s">
        <v>47</v>
      </c>
      <c r="G33" s="145">
        <v>2037</v>
      </c>
      <c r="H33" s="145">
        <v>2038</v>
      </c>
      <c r="I33" s="145">
        <v>2039</v>
      </c>
      <c r="J33" s="145">
        <v>2040</v>
      </c>
      <c r="K33" s="145">
        <v>2041</v>
      </c>
      <c r="L33" s="145">
        <v>2042</v>
      </c>
      <c r="M33" s="145">
        <v>2043</v>
      </c>
      <c r="N33" s="145">
        <v>2044</v>
      </c>
      <c r="O33" s="145">
        <v>2045</v>
      </c>
      <c r="P33" s="145">
        <v>2046</v>
      </c>
      <c r="Q33" s="145">
        <v>2047</v>
      </c>
      <c r="R33" s="145">
        <v>2048</v>
      </c>
      <c r="S33" s="145">
        <v>2049</v>
      </c>
      <c r="T33" s="145">
        <v>2050</v>
      </c>
      <c r="U33" s="145">
        <v>2051</v>
      </c>
      <c r="V33" s="145">
        <v>2052</v>
      </c>
      <c r="W33" s="145">
        <v>2053</v>
      </c>
      <c r="X33" s="145">
        <v>2054</v>
      </c>
      <c r="Y33" s="145">
        <v>2055</v>
      </c>
      <c r="Z33" s="145">
        <v>2056</v>
      </c>
      <c r="AA33" s="146"/>
      <c r="AB33" s="49"/>
      <c r="AC33" s="49"/>
      <c r="AD33" s="49"/>
      <c r="AE33" s="49"/>
      <c r="AF33" s="49"/>
      <c r="AG33" s="49"/>
      <c r="AH33" s="49"/>
    </row>
    <row r="34" spans="1:36" s="50" customFormat="1">
      <c r="A34" s="147" t="s">
        <v>46</v>
      </c>
      <c r="B34" s="145"/>
      <c r="C34" s="145"/>
      <c r="D34" s="122"/>
      <c r="E34" s="148">
        <f>E33/20</f>
        <v>3380.2596000000003</v>
      </c>
      <c r="F34" s="145"/>
      <c r="G34" s="125">
        <f>E34</f>
        <v>3380.2596000000003</v>
      </c>
      <c r="H34" s="125">
        <f>E34+(E34*0.02)</f>
        <v>3447.8647920000003</v>
      </c>
      <c r="I34" s="125">
        <f>H34+(H34*0.02)</f>
        <v>3516.8220878400002</v>
      </c>
      <c r="J34" s="125">
        <f t="shared" ref="J34:Z34" si="2">I34+(I34*0.02)</f>
        <v>3587.1585295968002</v>
      </c>
      <c r="K34" s="125">
        <f t="shared" si="2"/>
        <v>3658.9017001887364</v>
      </c>
      <c r="L34" s="125">
        <f t="shared" si="2"/>
        <v>3732.0797341925113</v>
      </c>
      <c r="M34" s="125">
        <f t="shared" si="2"/>
        <v>3806.7213288763614</v>
      </c>
      <c r="N34" s="125">
        <f t="shared" si="2"/>
        <v>3882.8557554538888</v>
      </c>
      <c r="O34" s="125">
        <f t="shared" si="2"/>
        <v>3960.5128705629668</v>
      </c>
      <c r="P34" s="125">
        <f t="shared" si="2"/>
        <v>4039.7231279742259</v>
      </c>
      <c r="Q34" s="125">
        <f t="shared" si="2"/>
        <v>4120.5175905337101</v>
      </c>
      <c r="R34" s="125">
        <f t="shared" si="2"/>
        <v>4202.9279423443841</v>
      </c>
      <c r="S34" s="125">
        <f t="shared" si="2"/>
        <v>4286.9865011912716</v>
      </c>
      <c r="T34" s="125">
        <f t="shared" si="2"/>
        <v>4372.726231215097</v>
      </c>
      <c r="U34" s="125">
        <f t="shared" si="2"/>
        <v>4460.1807558393994</v>
      </c>
      <c r="V34" s="125">
        <f t="shared" si="2"/>
        <v>4549.384370956187</v>
      </c>
      <c r="W34" s="125">
        <f t="shared" si="2"/>
        <v>4640.3720583753111</v>
      </c>
      <c r="X34" s="125">
        <f t="shared" si="2"/>
        <v>4733.1794995428172</v>
      </c>
      <c r="Y34" s="125">
        <f t="shared" si="2"/>
        <v>4827.8430895336733</v>
      </c>
      <c r="Z34" s="125">
        <f t="shared" si="2"/>
        <v>4924.3999513243471</v>
      </c>
      <c r="AA34" s="125">
        <f>SUM(G34:Y34)</f>
        <v>77207.017566217342</v>
      </c>
      <c r="AB34" s="49"/>
      <c r="AC34" s="49"/>
      <c r="AD34" s="49"/>
      <c r="AE34" s="49"/>
      <c r="AF34" s="49"/>
      <c r="AG34" s="49"/>
      <c r="AH34" s="49"/>
    </row>
    <row r="35" spans="1:36">
      <c r="A35" s="74"/>
      <c r="B35" s="75"/>
      <c r="C35" s="75"/>
      <c r="D35" s="88"/>
      <c r="E35" s="89"/>
      <c r="F35" s="75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17"/>
      <c r="AC35" s="17"/>
      <c r="AD35" s="17"/>
      <c r="AE35" s="8"/>
      <c r="AF35" s="8"/>
      <c r="AG35" s="8"/>
      <c r="AH35" s="8"/>
    </row>
    <row r="36" spans="1:36">
      <c r="A36" s="136" t="s">
        <v>41</v>
      </c>
      <c r="B36" s="111"/>
      <c r="C36" s="111"/>
      <c r="D36" s="109"/>
      <c r="E36" s="137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2"/>
      <c r="AB36" s="8"/>
      <c r="AC36" s="8"/>
      <c r="AD36" s="8"/>
      <c r="AE36" s="8"/>
      <c r="AF36" s="8"/>
      <c r="AG36" s="8"/>
      <c r="AH36" s="8"/>
    </row>
    <row r="37" spans="1:36" ht="27.6">
      <c r="A37" s="90"/>
      <c r="B37" s="81">
        <v>2017</v>
      </c>
      <c r="C37" s="81">
        <v>2045</v>
      </c>
      <c r="D37" s="79">
        <f>C37-B37</f>
        <v>28</v>
      </c>
      <c r="E37" s="78">
        <f>J63</f>
        <v>49698.275963973087</v>
      </c>
      <c r="F37" s="91" t="s">
        <v>10</v>
      </c>
      <c r="G37" s="80">
        <v>2046</v>
      </c>
      <c r="H37" s="80">
        <v>2047</v>
      </c>
      <c r="I37" s="80">
        <v>2048</v>
      </c>
      <c r="J37" s="80">
        <v>2049</v>
      </c>
      <c r="K37" s="80">
        <v>2050</v>
      </c>
      <c r="L37" s="80">
        <v>2051</v>
      </c>
      <c r="M37" s="80">
        <v>2052</v>
      </c>
      <c r="N37" s="80">
        <v>2053</v>
      </c>
      <c r="O37" s="80">
        <v>2054</v>
      </c>
      <c r="P37" s="80">
        <v>2055</v>
      </c>
      <c r="Q37" s="80">
        <v>2056</v>
      </c>
      <c r="R37" s="80">
        <v>2057</v>
      </c>
      <c r="S37" s="80">
        <v>2058</v>
      </c>
      <c r="T37" s="80">
        <v>2059</v>
      </c>
      <c r="U37" s="80">
        <v>2060</v>
      </c>
      <c r="V37" s="80">
        <v>2061</v>
      </c>
      <c r="W37" s="80">
        <v>2062</v>
      </c>
      <c r="X37" s="80">
        <v>2063</v>
      </c>
      <c r="Y37" s="80">
        <v>2064</v>
      </c>
      <c r="Z37" s="80">
        <v>2065</v>
      </c>
      <c r="AA37" s="92"/>
      <c r="AB37" s="17"/>
      <c r="AC37" s="17"/>
      <c r="AD37" s="17"/>
      <c r="AE37" s="17"/>
      <c r="AF37" s="17"/>
      <c r="AG37" s="17"/>
      <c r="AH37" s="17"/>
      <c r="AI37" s="4"/>
      <c r="AJ37" s="1"/>
    </row>
    <row r="38" spans="1:36">
      <c r="A38" s="93" t="s">
        <v>25</v>
      </c>
      <c r="B38" s="81"/>
      <c r="C38" s="81"/>
      <c r="D38" s="94"/>
      <c r="E38" s="78">
        <f>E37/20</f>
        <v>2484.9137981986541</v>
      </c>
      <c r="F38" s="80"/>
      <c r="G38" s="95">
        <f>E38</f>
        <v>2484.9137981986541</v>
      </c>
      <c r="H38" s="96">
        <f>G38+(G38*0.02)</f>
        <v>2534.6120741626273</v>
      </c>
      <c r="I38" s="82">
        <f t="shared" ref="I38:Z38" si="3">H38+(H38*0.02)</f>
        <v>2585.3043156458798</v>
      </c>
      <c r="J38" s="82">
        <f t="shared" si="3"/>
        <v>2637.0104019587975</v>
      </c>
      <c r="K38" s="82">
        <f t="shared" si="3"/>
        <v>2689.7506099979732</v>
      </c>
      <c r="L38" s="82">
        <f t="shared" si="3"/>
        <v>2743.5456221979325</v>
      </c>
      <c r="M38" s="82">
        <f t="shared" si="3"/>
        <v>2798.4165346418913</v>
      </c>
      <c r="N38" s="82">
        <f t="shared" si="3"/>
        <v>2854.3848653347291</v>
      </c>
      <c r="O38" s="82">
        <f t="shared" si="3"/>
        <v>2911.4725626414238</v>
      </c>
      <c r="P38" s="82">
        <f t="shared" si="3"/>
        <v>2969.7020138942521</v>
      </c>
      <c r="Q38" s="82">
        <f t="shared" si="3"/>
        <v>3029.096054172137</v>
      </c>
      <c r="R38" s="82">
        <f t="shared" si="3"/>
        <v>3089.6779752555799</v>
      </c>
      <c r="S38" s="82">
        <f t="shared" si="3"/>
        <v>3151.4715347606916</v>
      </c>
      <c r="T38" s="82">
        <f t="shared" si="3"/>
        <v>3214.5009654559053</v>
      </c>
      <c r="U38" s="82">
        <f t="shared" si="3"/>
        <v>3278.7909847650235</v>
      </c>
      <c r="V38" s="82">
        <f t="shared" si="3"/>
        <v>3344.3668044603241</v>
      </c>
      <c r="W38" s="82">
        <f t="shared" si="3"/>
        <v>3411.2541405495308</v>
      </c>
      <c r="X38" s="82">
        <f t="shared" si="3"/>
        <v>3479.4792233605212</v>
      </c>
      <c r="Y38" s="82">
        <f t="shared" si="3"/>
        <v>3549.0688078277317</v>
      </c>
      <c r="Z38" s="82">
        <f t="shared" si="3"/>
        <v>3620.0501839842864</v>
      </c>
      <c r="AA38" s="82">
        <f>SUM(G38:Z38)</f>
        <v>60376.869473265884</v>
      </c>
      <c r="AB38" s="17"/>
      <c r="AC38" s="17"/>
      <c r="AD38" s="17"/>
      <c r="AE38" s="17"/>
      <c r="AF38" s="17"/>
      <c r="AG38" s="17"/>
      <c r="AH38" s="17"/>
      <c r="AI38" s="4"/>
      <c r="AJ38" s="4"/>
    </row>
    <row r="39" spans="1:36" s="50" customFormat="1">
      <c r="A39" s="97"/>
      <c r="B39" s="85"/>
      <c r="C39" s="85"/>
      <c r="D39" s="98"/>
      <c r="E39" s="99"/>
      <c r="F39" s="84"/>
      <c r="G39" s="100"/>
      <c r="H39" s="101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52"/>
      <c r="AC39" s="52"/>
      <c r="AD39" s="52"/>
      <c r="AE39" s="52"/>
      <c r="AF39" s="52"/>
      <c r="AG39" s="52"/>
      <c r="AH39" s="52"/>
      <c r="AI39" s="53"/>
      <c r="AJ39" s="53"/>
    </row>
    <row r="40" spans="1:36">
      <c r="A40" s="45" t="s">
        <v>45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3"/>
      <c r="AB40" s="17"/>
      <c r="AC40" s="17"/>
      <c r="AD40" s="17"/>
      <c r="AE40" s="17"/>
      <c r="AF40" s="17"/>
      <c r="AG40" s="17"/>
      <c r="AH40" s="17"/>
      <c r="AI40" s="4"/>
      <c r="AJ40" s="4"/>
    </row>
    <row r="41" spans="1:36" s="2" customFormat="1" ht="27.6">
      <c r="A41" s="104"/>
      <c r="B41" s="68">
        <v>2017</v>
      </c>
      <c r="C41" s="68">
        <v>2044</v>
      </c>
      <c r="D41" s="69">
        <f>C41-B41</f>
        <v>27</v>
      </c>
      <c r="E41" s="71">
        <f>I61</f>
        <v>95375.370984919748</v>
      </c>
      <c r="F41" s="105" t="s">
        <v>13</v>
      </c>
      <c r="G41" s="68">
        <v>2045</v>
      </c>
      <c r="H41" s="68">
        <v>2046</v>
      </c>
      <c r="I41" s="68">
        <v>2047</v>
      </c>
      <c r="J41" s="68">
        <v>2048</v>
      </c>
      <c r="K41" s="68">
        <v>2049</v>
      </c>
      <c r="L41" s="68">
        <v>2050</v>
      </c>
      <c r="M41" s="68">
        <v>2051</v>
      </c>
      <c r="N41" s="68">
        <v>2052</v>
      </c>
      <c r="O41" s="68">
        <v>2053</v>
      </c>
      <c r="P41" s="68">
        <v>2054</v>
      </c>
      <c r="Q41" s="68">
        <v>2055</v>
      </c>
      <c r="R41" s="68">
        <v>2056</v>
      </c>
      <c r="S41" s="68">
        <v>2057</v>
      </c>
      <c r="T41" s="68">
        <v>2058</v>
      </c>
      <c r="U41" s="68">
        <v>2059</v>
      </c>
      <c r="V41" s="68">
        <v>2060</v>
      </c>
      <c r="W41" s="68">
        <v>2061</v>
      </c>
      <c r="X41" s="68">
        <v>2062</v>
      </c>
      <c r="Y41" s="68">
        <v>2063</v>
      </c>
      <c r="Z41" s="68">
        <v>2064</v>
      </c>
      <c r="AA41" s="106"/>
      <c r="AB41" s="9"/>
      <c r="AC41" s="9"/>
      <c r="AD41" s="9"/>
      <c r="AE41" s="9"/>
      <c r="AF41" s="9"/>
      <c r="AG41" s="9"/>
      <c r="AH41" s="9"/>
    </row>
    <row r="42" spans="1:36">
      <c r="A42" s="104" t="s">
        <v>28</v>
      </c>
      <c r="B42" s="68"/>
      <c r="C42" s="68"/>
      <c r="D42" s="68"/>
      <c r="E42" s="71">
        <f>E41/20</f>
        <v>4768.7685492459877</v>
      </c>
      <c r="F42" s="68"/>
      <c r="G42" s="107">
        <f>E42</f>
        <v>4768.7685492459877</v>
      </c>
      <c r="H42" s="73">
        <f>G42+(G42*0.02)</f>
        <v>4864.1439202309075</v>
      </c>
      <c r="I42" s="73">
        <f t="shared" ref="I42:Z42" si="4">H42+(H42*0.02)</f>
        <v>4961.4267986355253</v>
      </c>
      <c r="J42" s="73">
        <f t="shared" si="4"/>
        <v>5060.6553346082355</v>
      </c>
      <c r="K42" s="73">
        <f t="shared" si="4"/>
        <v>5161.8684413004003</v>
      </c>
      <c r="L42" s="73">
        <f t="shared" si="4"/>
        <v>5265.105810126408</v>
      </c>
      <c r="M42" s="73">
        <f t="shared" si="4"/>
        <v>5370.4079263289359</v>
      </c>
      <c r="N42" s="73">
        <f t="shared" si="4"/>
        <v>5477.8160848555144</v>
      </c>
      <c r="O42" s="73">
        <f t="shared" si="4"/>
        <v>5587.3724065526249</v>
      </c>
      <c r="P42" s="73">
        <f t="shared" si="4"/>
        <v>5699.1198546836777</v>
      </c>
      <c r="Q42" s="73">
        <f t="shared" si="4"/>
        <v>5813.1022517773508</v>
      </c>
      <c r="R42" s="73">
        <f t="shared" si="4"/>
        <v>5929.3642968128979</v>
      </c>
      <c r="S42" s="73">
        <f t="shared" si="4"/>
        <v>6047.9515827491559</v>
      </c>
      <c r="T42" s="73">
        <f t="shared" si="4"/>
        <v>6168.9106144041389</v>
      </c>
      <c r="U42" s="73">
        <f t="shared" si="4"/>
        <v>6292.2888266922218</v>
      </c>
      <c r="V42" s="73">
        <f t="shared" si="4"/>
        <v>6418.1346032260662</v>
      </c>
      <c r="W42" s="73">
        <f t="shared" si="4"/>
        <v>6546.4972952905873</v>
      </c>
      <c r="X42" s="73">
        <f t="shared" si="4"/>
        <v>6677.4272411963993</v>
      </c>
      <c r="Y42" s="73">
        <f t="shared" si="4"/>
        <v>6810.9757860203272</v>
      </c>
      <c r="Z42" s="73">
        <f t="shared" si="4"/>
        <v>6947.1953017407341</v>
      </c>
      <c r="AA42" s="73">
        <f>SUM(G42:Z42)</f>
        <v>115868.5329264781</v>
      </c>
      <c r="AB42" s="8"/>
      <c r="AC42" s="17"/>
      <c r="AD42" s="17"/>
      <c r="AE42" s="17"/>
      <c r="AF42" s="17"/>
      <c r="AG42" s="17"/>
      <c r="AH42" s="17"/>
      <c r="AI42" s="4"/>
    </row>
    <row r="43" spans="1:36">
      <c r="A43" s="55"/>
      <c r="B43" s="55"/>
      <c r="C43" s="55"/>
      <c r="D43" s="55"/>
      <c r="E43" s="108"/>
      <c r="F43" s="55"/>
      <c r="G43" s="55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8"/>
      <c r="AC43" s="8"/>
      <c r="AD43" s="8"/>
      <c r="AE43" s="8"/>
      <c r="AF43" s="8"/>
      <c r="AG43" s="8"/>
      <c r="AH43" s="8"/>
    </row>
    <row r="44" spans="1:36">
      <c r="A44" s="51" t="s">
        <v>42</v>
      </c>
      <c r="B44" s="109"/>
      <c r="C44" s="109"/>
      <c r="D44" s="109"/>
      <c r="E44" s="110"/>
      <c r="F44" s="109"/>
      <c r="G44" s="109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2"/>
      <c r="AB44" s="8"/>
      <c r="AC44" s="8"/>
      <c r="AD44" s="8"/>
      <c r="AE44" s="8"/>
      <c r="AF44" s="8"/>
      <c r="AG44" s="8"/>
      <c r="AH44" s="8"/>
    </row>
    <row r="45" spans="1:36" s="2" customFormat="1" ht="27.6">
      <c r="A45" s="81"/>
      <c r="B45" s="81">
        <v>2017</v>
      </c>
      <c r="C45" s="81">
        <v>2045</v>
      </c>
      <c r="D45" s="77">
        <f>C45-B45</f>
        <v>28</v>
      </c>
      <c r="E45" s="78">
        <f>J61</f>
        <v>97282.878404618139</v>
      </c>
      <c r="F45" s="113" t="s">
        <v>14</v>
      </c>
      <c r="G45" s="81">
        <v>2046</v>
      </c>
      <c r="H45" s="81">
        <v>2047</v>
      </c>
      <c r="I45" s="81">
        <v>2048</v>
      </c>
      <c r="J45" s="81">
        <v>2049</v>
      </c>
      <c r="K45" s="81">
        <v>2050</v>
      </c>
      <c r="L45" s="81">
        <v>2051</v>
      </c>
      <c r="M45" s="81">
        <v>2052</v>
      </c>
      <c r="N45" s="81">
        <v>2053</v>
      </c>
      <c r="O45" s="81">
        <v>2054</v>
      </c>
      <c r="P45" s="81">
        <v>2055</v>
      </c>
      <c r="Q45" s="81">
        <v>2056</v>
      </c>
      <c r="R45" s="81">
        <v>2057</v>
      </c>
      <c r="S45" s="81">
        <v>2058</v>
      </c>
      <c r="T45" s="81">
        <v>2059</v>
      </c>
      <c r="U45" s="81">
        <v>2060</v>
      </c>
      <c r="V45" s="81">
        <v>2061</v>
      </c>
      <c r="W45" s="81">
        <v>2062</v>
      </c>
      <c r="X45" s="81">
        <v>2063</v>
      </c>
      <c r="Y45" s="81">
        <v>2064</v>
      </c>
      <c r="Z45" s="81">
        <v>2065</v>
      </c>
      <c r="AA45" s="114"/>
      <c r="AB45" s="9"/>
      <c r="AC45" s="9"/>
      <c r="AD45" s="9"/>
      <c r="AE45" s="9"/>
      <c r="AF45" s="9"/>
      <c r="AG45" s="9"/>
      <c r="AH45" s="9"/>
    </row>
    <row r="46" spans="1:36">
      <c r="A46" s="93" t="s">
        <v>29</v>
      </c>
      <c r="B46" s="81"/>
      <c r="C46" s="81"/>
      <c r="D46" s="115"/>
      <c r="E46" s="114">
        <f>E45/20</f>
        <v>4864.1439202309066</v>
      </c>
      <c r="F46" s="81"/>
      <c r="G46" s="95">
        <f>E46</f>
        <v>4864.1439202309066</v>
      </c>
      <c r="H46" s="82">
        <f>G46+(G46*0.02)</f>
        <v>4961.4267986355244</v>
      </c>
      <c r="I46" s="82">
        <f t="shared" ref="I46:Z46" si="5">H46+(H46*0.02)</f>
        <v>5060.6553346082346</v>
      </c>
      <c r="J46" s="82">
        <f t="shared" si="5"/>
        <v>5161.8684413003994</v>
      </c>
      <c r="K46" s="82">
        <f t="shared" si="5"/>
        <v>5265.1058101264071</v>
      </c>
      <c r="L46" s="82">
        <f t="shared" si="5"/>
        <v>5370.407926328935</v>
      </c>
      <c r="M46" s="82">
        <f t="shared" si="5"/>
        <v>5477.8160848555135</v>
      </c>
      <c r="N46" s="82">
        <f t="shared" si="5"/>
        <v>5587.3724065526239</v>
      </c>
      <c r="O46" s="82">
        <f t="shared" si="5"/>
        <v>5699.1198546836767</v>
      </c>
      <c r="P46" s="82">
        <f t="shared" si="5"/>
        <v>5813.1022517773499</v>
      </c>
      <c r="Q46" s="82">
        <f t="shared" si="5"/>
        <v>5929.364296812897</v>
      </c>
      <c r="R46" s="82">
        <f t="shared" si="5"/>
        <v>6047.951582749155</v>
      </c>
      <c r="S46" s="82">
        <f t="shared" si="5"/>
        <v>6168.910614404138</v>
      </c>
      <c r="T46" s="82">
        <f t="shared" si="5"/>
        <v>6292.2888266922209</v>
      </c>
      <c r="U46" s="82">
        <f t="shared" si="5"/>
        <v>6418.1346032260653</v>
      </c>
      <c r="V46" s="82">
        <f t="shared" si="5"/>
        <v>6546.4972952905864</v>
      </c>
      <c r="W46" s="82">
        <f t="shared" si="5"/>
        <v>6677.4272411963984</v>
      </c>
      <c r="X46" s="82">
        <f t="shared" si="5"/>
        <v>6810.9757860203263</v>
      </c>
      <c r="Y46" s="82">
        <f t="shared" si="5"/>
        <v>6947.1953017407332</v>
      </c>
      <c r="Z46" s="82">
        <f t="shared" si="5"/>
        <v>7086.1392077755481</v>
      </c>
      <c r="AA46" s="82">
        <f>SUM(G46:Z46)</f>
        <v>118185.90358500765</v>
      </c>
      <c r="AB46" s="8"/>
      <c r="AC46" s="8"/>
      <c r="AD46" s="8"/>
      <c r="AE46" s="8"/>
      <c r="AF46" s="8"/>
      <c r="AG46" s="8"/>
      <c r="AH46" s="8"/>
    </row>
    <row r="47" spans="1:36">
      <c r="A47" s="116"/>
      <c r="B47" s="55"/>
      <c r="C47" s="55"/>
      <c r="D47" s="117"/>
      <c r="E47" s="118"/>
      <c r="F47" s="55"/>
      <c r="G47" s="119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8"/>
      <c r="AC47" s="8"/>
      <c r="AD47" s="8"/>
      <c r="AE47" s="8"/>
      <c r="AF47" s="8"/>
      <c r="AG47" s="8"/>
      <c r="AH47" s="8"/>
    </row>
    <row r="48" spans="1:36" s="50" customFormat="1">
      <c r="A48" s="182" t="s">
        <v>43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4"/>
      <c r="AB48" s="49"/>
      <c r="AC48" s="49"/>
      <c r="AD48" s="49"/>
      <c r="AE48" s="49"/>
      <c r="AF48" s="49"/>
      <c r="AG48" s="49"/>
      <c r="AH48" s="49"/>
    </row>
    <row r="49" spans="1:38" s="50" customFormat="1" ht="27.6">
      <c r="A49" s="122"/>
      <c r="B49" s="122">
        <v>2017</v>
      </c>
      <c r="C49" s="122">
        <v>2046</v>
      </c>
      <c r="D49" s="173">
        <f>C49-B49</f>
        <v>29</v>
      </c>
      <c r="E49" s="124">
        <f>K63</f>
        <v>50692.241483252546</v>
      </c>
      <c r="F49" s="174" t="s">
        <v>11</v>
      </c>
      <c r="G49" s="145">
        <v>2047</v>
      </c>
      <c r="H49" s="145">
        <v>2048</v>
      </c>
      <c r="I49" s="145">
        <v>2049</v>
      </c>
      <c r="J49" s="145">
        <v>2050</v>
      </c>
      <c r="K49" s="145">
        <v>2051</v>
      </c>
      <c r="L49" s="145">
        <v>2052</v>
      </c>
      <c r="M49" s="145">
        <v>2053</v>
      </c>
      <c r="N49" s="145">
        <v>2054</v>
      </c>
      <c r="O49" s="145">
        <v>2055</v>
      </c>
      <c r="P49" s="145">
        <v>2056</v>
      </c>
      <c r="Q49" s="145">
        <v>2057</v>
      </c>
      <c r="R49" s="145">
        <v>2058</v>
      </c>
      <c r="S49" s="145">
        <v>2059</v>
      </c>
      <c r="T49" s="145">
        <v>2060</v>
      </c>
      <c r="U49" s="145">
        <v>2061</v>
      </c>
      <c r="V49" s="145">
        <v>2062</v>
      </c>
      <c r="W49" s="145">
        <v>2063</v>
      </c>
      <c r="X49" s="145">
        <v>2064</v>
      </c>
      <c r="Y49" s="145">
        <v>2065</v>
      </c>
      <c r="Z49" s="145">
        <v>2066</v>
      </c>
      <c r="AA49" s="175"/>
      <c r="AB49" s="49"/>
      <c r="AC49" s="49"/>
      <c r="AD49" s="49"/>
      <c r="AE49" s="49"/>
      <c r="AF49" s="49"/>
      <c r="AG49" s="49"/>
      <c r="AH49" s="49"/>
      <c r="AK49" s="176"/>
    </row>
    <row r="50" spans="1:38" s="50" customFormat="1">
      <c r="A50" s="121" t="s">
        <v>27</v>
      </c>
      <c r="B50" s="122"/>
      <c r="C50" s="122"/>
      <c r="D50" s="177"/>
      <c r="E50" s="124">
        <f>E49/20</f>
        <v>2534.6120741626273</v>
      </c>
      <c r="F50" s="145"/>
      <c r="G50" s="175">
        <f>E50</f>
        <v>2534.6120741626273</v>
      </c>
      <c r="H50" s="178">
        <f>G50+(G50*0.02)</f>
        <v>2585.3043156458798</v>
      </c>
      <c r="I50" s="178">
        <f t="shared" ref="I50:X50" si="6">H50+(H50*0.02)</f>
        <v>2637.0104019587975</v>
      </c>
      <c r="J50" s="178">
        <f t="shared" si="6"/>
        <v>2689.7506099979732</v>
      </c>
      <c r="K50" s="178">
        <f t="shared" si="6"/>
        <v>2743.5456221979325</v>
      </c>
      <c r="L50" s="178">
        <f t="shared" si="6"/>
        <v>2798.4165346418913</v>
      </c>
      <c r="M50" s="178">
        <f t="shared" si="6"/>
        <v>2854.3848653347291</v>
      </c>
      <c r="N50" s="178">
        <f t="shared" si="6"/>
        <v>2911.4725626414238</v>
      </c>
      <c r="O50" s="178">
        <f t="shared" si="6"/>
        <v>2969.7020138942521</v>
      </c>
      <c r="P50" s="178">
        <f t="shared" si="6"/>
        <v>3029.096054172137</v>
      </c>
      <c r="Q50" s="178">
        <f t="shared" si="6"/>
        <v>3089.6779752555799</v>
      </c>
      <c r="R50" s="178">
        <f t="shared" si="6"/>
        <v>3151.4715347606916</v>
      </c>
      <c r="S50" s="178">
        <f t="shared" si="6"/>
        <v>3214.5009654559053</v>
      </c>
      <c r="T50" s="178">
        <f t="shared" si="6"/>
        <v>3278.7909847650235</v>
      </c>
      <c r="U50" s="178">
        <f t="shared" si="6"/>
        <v>3344.3668044603241</v>
      </c>
      <c r="V50" s="178">
        <f t="shared" si="6"/>
        <v>3411.2541405495308</v>
      </c>
      <c r="W50" s="178">
        <f t="shared" si="6"/>
        <v>3479.4792233605212</v>
      </c>
      <c r="X50" s="178">
        <f t="shared" si="6"/>
        <v>3549.0688078277317</v>
      </c>
      <c r="Y50" s="178">
        <f t="shared" ref="Y50:Z50" si="7">X50+(X50*0.02)</f>
        <v>3620.0501839842864</v>
      </c>
      <c r="Z50" s="178">
        <f t="shared" si="7"/>
        <v>3692.4511876639722</v>
      </c>
      <c r="AA50" s="125">
        <f>SUM(G50:Z50)</f>
        <v>61584.406862731201</v>
      </c>
      <c r="AB50" s="179"/>
      <c r="AC50" s="179"/>
      <c r="AD50" s="179"/>
      <c r="AE50" s="179"/>
      <c r="AF50" s="179"/>
      <c r="AG50" s="179"/>
      <c r="AH50" s="179"/>
      <c r="AI50" s="180"/>
      <c r="AJ50" s="180"/>
      <c r="AK50" s="53"/>
    </row>
    <row r="51" spans="1:38">
      <c r="A51" s="116"/>
      <c r="B51" s="55"/>
      <c r="C51" s="55"/>
      <c r="D51" s="126"/>
      <c r="E51" s="108"/>
      <c r="F51" s="54"/>
      <c r="G51" s="127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0"/>
      <c r="AB51" s="18"/>
      <c r="AC51" s="18"/>
      <c r="AD51" s="18"/>
      <c r="AE51" s="18"/>
      <c r="AF51" s="18"/>
      <c r="AG51" s="18"/>
      <c r="AH51" s="18"/>
      <c r="AI51" s="6"/>
      <c r="AJ51" s="6"/>
      <c r="AK51" s="4"/>
    </row>
    <row r="52" spans="1:38">
      <c r="A52" s="185" t="s">
        <v>44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7"/>
      <c r="AB52" s="18"/>
      <c r="AC52" s="18"/>
      <c r="AD52" s="18"/>
      <c r="AE52" s="18"/>
      <c r="AF52" s="18"/>
      <c r="AG52" s="18"/>
      <c r="AH52" s="18"/>
      <c r="AI52" s="6"/>
      <c r="AJ52" s="6"/>
      <c r="AK52" s="4"/>
    </row>
    <row r="53" spans="1:38" ht="31.05" customHeight="1">
      <c r="A53" s="81"/>
      <c r="B53" s="81">
        <v>2017</v>
      </c>
      <c r="C53" s="81">
        <v>2047</v>
      </c>
      <c r="D53" s="181">
        <f>C53-B53</f>
        <v>30</v>
      </c>
      <c r="E53" s="78">
        <f>L63</f>
        <v>51706.0863129176</v>
      </c>
      <c r="F53" s="91" t="s">
        <v>12</v>
      </c>
      <c r="G53" s="80">
        <v>2048</v>
      </c>
      <c r="H53" s="80">
        <v>2049</v>
      </c>
      <c r="I53" s="80">
        <v>2050</v>
      </c>
      <c r="J53" s="80">
        <v>2051</v>
      </c>
      <c r="K53" s="80">
        <v>2052</v>
      </c>
      <c r="L53" s="80">
        <v>2053</v>
      </c>
      <c r="M53" s="80">
        <v>2054</v>
      </c>
      <c r="N53" s="80">
        <v>2055</v>
      </c>
      <c r="O53" s="80">
        <v>2056</v>
      </c>
      <c r="P53" s="80">
        <v>2057</v>
      </c>
      <c r="Q53" s="80">
        <v>2058</v>
      </c>
      <c r="R53" s="80">
        <v>2059</v>
      </c>
      <c r="S53" s="80">
        <v>2060</v>
      </c>
      <c r="T53" s="80">
        <v>2061</v>
      </c>
      <c r="U53" s="80">
        <v>2062</v>
      </c>
      <c r="V53" s="80">
        <v>2063</v>
      </c>
      <c r="W53" s="80">
        <v>2064</v>
      </c>
      <c r="X53" s="80">
        <v>2065</v>
      </c>
      <c r="Y53" s="80">
        <v>2066</v>
      </c>
      <c r="Z53" s="80">
        <v>2067</v>
      </c>
      <c r="AA53" s="92"/>
      <c r="AB53" s="8"/>
      <c r="AC53" s="8"/>
      <c r="AD53" s="8"/>
      <c r="AE53" s="8"/>
      <c r="AF53" s="8"/>
      <c r="AG53" s="8"/>
      <c r="AH53" s="8"/>
      <c r="AL53" s="1"/>
    </row>
    <row r="54" spans="1:38">
      <c r="A54" s="93" t="s">
        <v>26</v>
      </c>
      <c r="B54" s="81"/>
      <c r="C54" s="81"/>
      <c r="D54" s="81"/>
      <c r="E54" s="78">
        <f>E53/20</f>
        <v>2585.3043156458798</v>
      </c>
      <c r="F54" s="80"/>
      <c r="G54" s="82">
        <f>E54</f>
        <v>2585.3043156458798</v>
      </c>
      <c r="H54" s="96">
        <f>G54+(G54*0.02)</f>
        <v>2637.0104019587975</v>
      </c>
      <c r="I54" s="96">
        <f t="shared" ref="I54:X54" si="8">H54+(H54*0.02)</f>
        <v>2689.7506099979732</v>
      </c>
      <c r="J54" s="96">
        <f t="shared" si="8"/>
        <v>2743.5456221979325</v>
      </c>
      <c r="K54" s="96">
        <f t="shared" si="8"/>
        <v>2798.4165346418913</v>
      </c>
      <c r="L54" s="96">
        <f t="shared" si="8"/>
        <v>2854.3848653347291</v>
      </c>
      <c r="M54" s="96">
        <f t="shared" si="8"/>
        <v>2911.4725626414238</v>
      </c>
      <c r="N54" s="96">
        <f t="shared" si="8"/>
        <v>2969.7020138942521</v>
      </c>
      <c r="O54" s="96">
        <f t="shared" si="8"/>
        <v>3029.096054172137</v>
      </c>
      <c r="P54" s="96">
        <f t="shared" si="8"/>
        <v>3089.6779752555799</v>
      </c>
      <c r="Q54" s="96">
        <f t="shared" si="8"/>
        <v>3151.4715347606916</v>
      </c>
      <c r="R54" s="96">
        <f t="shared" si="8"/>
        <v>3214.5009654559053</v>
      </c>
      <c r="S54" s="96">
        <f t="shared" si="8"/>
        <v>3278.7909847650235</v>
      </c>
      <c r="T54" s="96">
        <f t="shared" si="8"/>
        <v>3344.3668044603241</v>
      </c>
      <c r="U54" s="96">
        <f t="shared" si="8"/>
        <v>3411.2541405495308</v>
      </c>
      <c r="V54" s="96">
        <f t="shared" si="8"/>
        <v>3479.4792233605212</v>
      </c>
      <c r="W54" s="96">
        <f t="shared" si="8"/>
        <v>3549.0688078277317</v>
      </c>
      <c r="X54" s="96">
        <f t="shared" si="8"/>
        <v>3620.0501839842864</v>
      </c>
      <c r="Y54" s="96">
        <f t="shared" ref="Y54:Z54" si="9">X54+(X54*0.02)</f>
        <v>3692.4511876639722</v>
      </c>
      <c r="Z54" s="96">
        <f t="shared" si="9"/>
        <v>3766.3002114172518</v>
      </c>
      <c r="AA54" s="82">
        <f>SUM(G54:Z54)</f>
        <v>62816.094999985828</v>
      </c>
      <c r="AB54" s="18"/>
      <c r="AC54" s="18"/>
      <c r="AD54" s="18"/>
      <c r="AE54" s="18"/>
      <c r="AF54" s="18"/>
      <c r="AG54" s="18"/>
      <c r="AH54" s="18"/>
      <c r="AI54" s="6"/>
      <c r="AJ54" s="6"/>
      <c r="AK54" s="6"/>
      <c r="AL54" s="4"/>
    </row>
    <row r="55" spans="1:38">
      <c r="A55" s="54"/>
      <c r="B55" s="54"/>
      <c r="C55" s="54"/>
      <c r="D55" s="55"/>
      <c r="E55" s="5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8"/>
      <c r="AC55" s="8"/>
      <c r="AD55" s="8"/>
      <c r="AE55" s="8"/>
      <c r="AF55" s="8"/>
      <c r="AG55" s="8"/>
      <c r="AH55" s="8"/>
    </row>
    <row r="56" spans="1:38">
      <c r="A56" s="54"/>
      <c r="B56" s="54"/>
      <c r="C56" s="54"/>
      <c r="D56" s="55"/>
      <c r="E56" s="5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8"/>
      <c r="AC56" s="8"/>
      <c r="AD56" s="8"/>
      <c r="AE56" s="8"/>
      <c r="AF56" s="8"/>
      <c r="AG56" s="8"/>
      <c r="AH56" s="8"/>
    </row>
    <row r="57" spans="1:38">
      <c r="A57" s="11" t="s">
        <v>6</v>
      </c>
      <c r="B57" s="54"/>
      <c r="C57" s="54"/>
      <c r="D57" s="55"/>
      <c r="E57" s="5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8"/>
      <c r="AC57" s="8"/>
      <c r="AD57" s="8"/>
      <c r="AE57" s="8"/>
      <c r="AF57" s="8"/>
      <c r="AG57" s="8"/>
      <c r="AH57" s="8"/>
    </row>
    <row r="58" spans="1:38" s="3" customFormat="1">
      <c r="A58" s="57"/>
      <c r="B58" s="129">
        <v>2037</v>
      </c>
      <c r="C58" s="129">
        <v>2038</v>
      </c>
      <c r="D58" s="57">
        <v>2039</v>
      </c>
      <c r="E58" s="57">
        <v>2040</v>
      </c>
      <c r="F58" s="57">
        <v>2041</v>
      </c>
      <c r="G58" s="57">
        <v>2042</v>
      </c>
      <c r="H58" s="57">
        <v>2043</v>
      </c>
      <c r="I58" s="57">
        <v>2044</v>
      </c>
      <c r="J58" s="57">
        <v>2045</v>
      </c>
      <c r="K58" s="57">
        <v>2046</v>
      </c>
      <c r="L58" s="57">
        <v>2047</v>
      </c>
      <c r="M58" s="57">
        <v>2048</v>
      </c>
      <c r="N58" s="57">
        <v>2049</v>
      </c>
      <c r="O58" s="57">
        <v>2050</v>
      </c>
      <c r="P58" s="57">
        <v>2051</v>
      </c>
      <c r="Q58" s="57">
        <v>2052</v>
      </c>
      <c r="R58" s="57">
        <v>2053</v>
      </c>
      <c r="S58" s="57">
        <v>2054</v>
      </c>
      <c r="T58" s="57">
        <v>2055</v>
      </c>
      <c r="U58" s="57"/>
      <c r="V58" s="57"/>
      <c r="W58" s="57"/>
      <c r="X58" s="57"/>
      <c r="Y58" s="57"/>
      <c r="Z58" s="57"/>
      <c r="AA58" s="57"/>
      <c r="AB58" s="11"/>
      <c r="AC58" s="11"/>
      <c r="AD58" s="11"/>
      <c r="AE58" s="11"/>
      <c r="AF58" s="11"/>
      <c r="AG58" s="11"/>
      <c r="AH58" s="11"/>
    </row>
    <row r="59" spans="1:38" s="5" customFormat="1">
      <c r="A59" s="80" t="s">
        <v>7</v>
      </c>
      <c r="B59" s="138">
        <v>90250</v>
      </c>
      <c r="C59" s="138">
        <f>B59+(B59*0.02)</f>
        <v>92055</v>
      </c>
      <c r="D59" s="138">
        <f t="shared" ref="D59:T59" si="10">C59+(C59*0.02)</f>
        <v>93896.1</v>
      </c>
      <c r="E59" s="138">
        <f t="shared" si="10"/>
        <v>95774.022000000012</v>
      </c>
      <c r="F59" s="138">
        <f t="shared" si="10"/>
        <v>97689.502440000011</v>
      </c>
      <c r="G59" s="138">
        <f t="shared" si="10"/>
        <v>99643.292488800013</v>
      </c>
      <c r="H59" s="138">
        <f t="shared" si="10"/>
        <v>101636.15833857602</v>
      </c>
      <c r="I59" s="138">
        <f t="shared" si="10"/>
        <v>103668.88150534754</v>
      </c>
      <c r="J59" s="138">
        <f t="shared" si="10"/>
        <v>105742.25913545449</v>
      </c>
      <c r="K59" s="138">
        <f t="shared" si="10"/>
        <v>107857.10431816358</v>
      </c>
      <c r="L59" s="138">
        <f t="shared" si="10"/>
        <v>110014.24640452684</v>
      </c>
      <c r="M59" s="138">
        <f t="shared" si="10"/>
        <v>112214.53133261738</v>
      </c>
      <c r="N59" s="138">
        <f t="shared" si="10"/>
        <v>114458.82195926973</v>
      </c>
      <c r="O59" s="138">
        <f t="shared" si="10"/>
        <v>116747.99839845512</v>
      </c>
      <c r="P59" s="138">
        <f t="shared" si="10"/>
        <v>119082.95836642422</v>
      </c>
      <c r="Q59" s="138">
        <f t="shared" si="10"/>
        <v>121464.61753375271</v>
      </c>
      <c r="R59" s="138">
        <f t="shared" si="10"/>
        <v>123893.90988442776</v>
      </c>
      <c r="S59" s="138">
        <f t="shared" si="10"/>
        <v>126371.78808211631</v>
      </c>
      <c r="T59" s="138">
        <f t="shared" si="10"/>
        <v>128899.22384375863</v>
      </c>
      <c r="U59" s="130"/>
      <c r="V59" s="130"/>
      <c r="W59" s="130"/>
      <c r="X59" s="130"/>
      <c r="Y59" s="130"/>
      <c r="Z59" s="130"/>
      <c r="AA59" s="130"/>
      <c r="AB59" s="19"/>
      <c r="AC59" s="19"/>
      <c r="AD59" s="19"/>
      <c r="AE59" s="19"/>
      <c r="AF59" s="19"/>
      <c r="AG59" s="19"/>
      <c r="AH59" s="19"/>
    </row>
    <row r="60" spans="1:38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54"/>
      <c r="U60" s="54"/>
      <c r="V60" s="54"/>
      <c r="W60" s="54"/>
      <c r="X60" s="54"/>
      <c r="Y60" s="54"/>
      <c r="Z60" s="54"/>
      <c r="AA60" s="54"/>
      <c r="AB60" s="8"/>
      <c r="AC60" s="8"/>
      <c r="AD60" s="8"/>
      <c r="AE60" s="8"/>
      <c r="AF60" s="8"/>
      <c r="AG60" s="8"/>
      <c r="AH60" s="8"/>
    </row>
    <row r="61" spans="1:38" s="5" customFormat="1">
      <c r="A61" s="132" t="s">
        <v>36</v>
      </c>
      <c r="B61" s="133">
        <v>83030</v>
      </c>
      <c r="C61" s="133">
        <f>B61+(B61*0.02)</f>
        <v>84690.6</v>
      </c>
      <c r="D61" s="133">
        <f t="shared" ref="D61:T61" si="11">C61+(C61*0.02)</f>
        <v>86384.412000000011</v>
      </c>
      <c r="E61" s="133">
        <f t="shared" si="11"/>
        <v>88112.100240000014</v>
      </c>
      <c r="F61" s="133">
        <f t="shared" si="11"/>
        <v>89874.34224480002</v>
      </c>
      <c r="G61" s="133">
        <f t="shared" si="11"/>
        <v>91671.829089696024</v>
      </c>
      <c r="H61" s="133">
        <f t="shared" si="11"/>
        <v>93505.265671489949</v>
      </c>
      <c r="I61" s="133">
        <f t="shared" si="11"/>
        <v>95375.370984919748</v>
      </c>
      <c r="J61" s="133">
        <f t="shared" si="11"/>
        <v>97282.878404618139</v>
      </c>
      <c r="K61" s="133">
        <f t="shared" si="11"/>
        <v>99228.535972710495</v>
      </c>
      <c r="L61" s="133">
        <f t="shared" si="11"/>
        <v>101213.1066921647</v>
      </c>
      <c r="M61" s="133">
        <f t="shared" si="11"/>
        <v>103237.36882600799</v>
      </c>
      <c r="N61" s="133">
        <f t="shared" si="11"/>
        <v>105302.11620252815</v>
      </c>
      <c r="O61" s="133">
        <f t="shared" si="11"/>
        <v>107408.15852657871</v>
      </c>
      <c r="P61" s="133">
        <f t="shared" si="11"/>
        <v>109556.3216971103</v>
      </c>
      <c r="Q61" s="133">
        <f t="shared" si="11"/>
        <v>111747.4481310525</v>
      </c>
      <c r="R61" s="133">
        <f t="shared" si="11"/>
        <v>113982.39709367356</v>
      </c>
      <c r="S61" s="133">
        <f t="shared" si="11"/>
        <v>116262.04503554702</v>
      </c>
      <c r="T61" s="133">
        <f t="shared" si="11"/>
        <v>118587.28593625796</v>
      </c>
      <c r="U61" s="130"/>
      <c r="V61" s="130"/>
      <c r="W61" s="130"/>
      <c r="X61" s="130"/>
      <c r="Y61" s="130"/>
      <c r="Z61" s="130"/>
      <c r="AA61" s="130"/>
      <c r="AB61" s="19"/>
      <c r="AC61" s="19"/>
      <c r="AD61" s="19"/>
      <c r="AE61" s="19"/>
      <c r="AF61" s="19"/>
      <c r="AG61" s="19"/>
      <c r="AH61" s="19"/>
    </row>
    <row r="62" spans="1:38">
      <c r="A62" s="54"/>
      <c r="B62" s="54"/>
      <c r="C62" s="54"/>
      <c r="D62" s="55"/>
      <c r="E62" s="5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8"/>
      <c r="AC62" s="8"/>
      <c r="AD62" s="8"/>
      <c r="AE62" s="8"/>
      <c r="AF62" s="8"/>
      <c r="AG62" s="8"/>
      <c r="AH62" s="8"/>
    </row>
    <row r="63" spans="1:38" s="5" customFormat="1">
      <c r="A63" s="80" t="s">
        <v>35</v>
      </c>
      <c r="B63" s="139">
        <v>42417</v>
      </c>
      <c r="C63" s="139">
        <f>B63+(B63*0.02)</f>
        <v>43265.34</v>
      </c>
      <c r="D63" s="139">
        <f t="shared" ref="D63:T63" si="12">C63+(C63*0.02)</f>
        <v>44130.646799999995</v>
      </c>
      <c r="E63" s="139">
        <f t="shared" si="12"/>
        <v>45013.259735999993</v>
      </c>
      <c r="F63" s="139">
        <f t="shared" si="12"/>
        <v>45913.524930719992</v>
      </c>
      <c r="G63" s="139">
        <f t="shared" si="12"/>
        <v>46831.795429334394</v>
      </c>
      <c r="H63" s="139">
        <f t="shared" si="12"/>
        <v>47768.43133792108</v>
      </c>
      <c r="I63" s="139">
        <f t="shared" si="12"/>
        <v>48723.7999646795</v>
      </c>
      <c r="J63" s="139">
        <f t="shared" si="12"/>
        <v>49698.275963973087</v>
      </c>
      <c r="K63" s="139">
        <f t="shared" si="12"/>
        <v>50692.241483252546</v>
      </c>
      <c r="L63" s="139">
        <f t="shared" si="12"/>
        <v>51706.0863129176</v>
      </c>
      <c r="M63" s="139">
        <f t="shared" si="12"/>
        <v>52740.208039175952</v>
      </c>
      <c r="N63" s="139">
        <f t="shared" si="12"/>
        <v>53795.01219995947</v>
      </c>
      <c r="O63" s="139">
        <f t="shared" si="12"/>
        <v>54870.912443958659</v>
      </c>
      <c r="P63" s="139">
        <f t="shared" si="12"/>
        <v>55968.33069283783</v>
      </c>
      <c r="Q63" s="139">
        <f t="shared" si="12"/>
        <v>57087.697306694587</v>
      </c>
      <c r="R63" s="139">
        <f t="shared" si="12"/>
        <v>58229.451252828476</v>
      </c>
      <c r="S63" s="139">
        <f t="shared" si="12"/>
        <v>59394.040277885048</v>
      </c>
      <c r="T63" s="139">
        <f t="shared" si="12"/>
        <v>60581.92108344275</v>
      </c>
      <c r="U63" s="130"/>
      <c r="V63" s="130"/>
      <c r="W63" s="130"/>
      <c r="X63" s="130"/>
      <c r="Y63" s="130"/>
      <c r="Z63" s="130"/>
      <c r="AA63" s="130"/>
      <c r="AB63" s="19"/>
      <c r="AC63" s="19"/>
      <c r="AD63" s="19"/>
      <c r="AE63" s="19"/>
      <c r="AF63" s="19"/>
      <c r="AG63" s="19"/>
      <c r="AH63" s="19"/>
    </row>
    <row r="64" spans="1:38">
      <c r="A64" s="54"/>
      <c r="B64" s="54"/>
      <c r="C64" s="54"/>
      <c r="D64" s="55"/>
      <c r="E64" s="5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8"/>
      <c r="AC64" s="8"/>
      <c r="AD64" s="8"/>
      <c r="AE64" s="8"/>
      <c r="AF64" s="8"/>
      <c r="AG64" s="8"/>
      <c r="AH64" s="8"/>
    </row>
    <row r="65" spans="1:27" s="5" customFormat="1">
      <c r="A65" s="72" t="s">
        <v>37</v>
      </c>
      <c r="B65" s="134">
        <v>64980</v>
      </c>
      <c r="C65" s="134">
        <f>B65+(B65*0.02)</f>
        <v>66279.600000000006</v>
      </c>
      <c r="D65" s="134">
        <f t="shared" ref="D65:R65" si="13">C65+(C65*0.02)</f>
        <v>67605.19200000001</v>
      </c>
      <c r="E65" s="134">
        <f t="shared" si="13"/>
        <v>68957.295840000006</v>
      </c>
      <c r="F65" s="134">
        <f t="shared" si="13"/>
        <v>70336.441756800006</v>
      </c>
      <c r="G65" s="134">
        <f t="shared" si="13"/>
        <v>71743.17059193601</v>
      </c>
      <c r="H65" s="134">
        <f t="shared" si="13"/>
        <v>73178.034003774737</v>
      </c>
      <c r="I65" s="134">
        <f t="shared" si="13"/>
        <v>74641.594683850228</v>
      </c>
      <c r="J65" s="134">
        <f t="shared" si="13"/>
        <v>76134.426577527236</v>
      </c>
      <c r="K65" s="134">
        <f t="shared" si="13"/>
        <v>77657.115109077786</v>
      </c>
      <c r="L65" s="134">
        <f t="shared" si="13"/>
        <v>79210.257411259343</v>
      </c>
      <c r="M65" s="134">
        <f t="shared" si="13"/>
        <v>80794.462559484527</v>
      </c>
      <c r="N65" s="134">
        <f t="shared" si="13"/>
        <v>82410.351810674212</v>
      </c>
      <c r="O65" s="134">
        <f t="shared" si="13"/>
        <v>84058.558846887696</v>
      </c>
      <c r="P65" s="134">
        <f t="shared" si="13"/>
        <v>85739.730023825454</v>
      </c>
      <c r="Q65" s="134">
        <f t="shared" si="13"/>
        <v>87454.524624301965</v>
      </c>
      <c r="R65" s="134">
        <f t="shared" si="13"/>
        <v>89203.615116788002</v>
      </c>
      <c r="S65" s="134">
        <f>R65+(R65*0.02)</f>
        <v>90987.687419123758</v>
      </c>
      <c r="T65" s="134">
        <f>S65+(S65*0.02)</f>
        <v>92807.441167506229</v>
      </c>
      <c r="U65" s="130"/>
      <c r="V65" s="130"/>
      <c r="W65" s="130"/>
      <c r="X65" s="130"/>
      <c r="Y65" s="130"/>
      <c r="Z65" s="130"/>
      <c r="AA65" s="130"/>
    </row>
  </sheetData>
  <mergeCells count="9">
    <mergeCell ref="B12:C12"/>
    <mergeCell ref="B13:F13"/>
    <mergeCell ref="B14:E14"/>
    <mergeCell ref="G22:AA22"/>
    <mergeCell ref="A48:AA48"/>
    <mergeCell ref="A52:AA52"/>
    <mergeCell ref="A15:F15"/>
    <mergeCell ref="A21:F21"/>
    <mergeCell ref="G23:Z23"/>
  </mergeCells>
  <phoneticPr fontId="6" type="noConversion"/>
  <pageMargins left="0.7" right="0.7" top="0.75" bottom="0.75" header="0.3" footer="0.3"/>
  <pageSetup orientation="landscape" r:id="rId1"/>
  <headerFooter>
    <oddHeader>&amp;CCMR Lot Lease Extension Calculations_x000D_December 20, 2017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$5000 deposit pd in 2017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Dean</cp:lastModifiedBy>
  <cp:lastPrinted>2017-07-24T22:21:04Z</cp:lastPrinted>
  <dcterms:created xsi:type="dcterms:W3CDTF">2017-07-04T21:25:36Z</dcterms:created>
  <dcterms:modified xsi:type="dcterms:W3CDTF">2017-12-21T22:44:30Z</dcterms:modified>
</cp:coreProperties>
</file>